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2161\2020\"/>
    </mc:Choice>
  </mc:AlternateContent>
  <bookViews>
    <workbookView xWindow="240" yWindow="90" windowWidth="9135" windowHeight="3135" tabRatio="511" firstSheet="4" activeTab="4"/>
  </bookViews>
  <sheets>
    <sheet name="G-1" sheetId="4678" r:id="rId1"/>
    <sheet name="G-2" sheetId="4684" r:id="rId2"/>
    <sheet name="G-3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10" i="4684" l="1"/>
  <c r="F11" i="4684"/>
  <c r="F12" i="4684"/>
  <c r="F13" i="4684"/>
  <c r="F14" i="4684"/>
  <c r="F15" i="4684"/>
  <c r="F16" i="4684"/>
  <c r="F17" i="4684"/>
  <c r="F18" i="4684"/>
  <c r="F19" i="4684"/>
  <c r="F20" i="4684"/>
  <c r="F21" i="4684"/>
  <c r="F22" i="4684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AO24" i="4688"/>
  <c r="CC20" i="4688" s="1"/>
  <c r="AM24" i="4688"/>
  <c r="CA20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13" i="4689" l="1"/>
  <c r="P15" i="4688" s="1"/>
  <c r="J31" i="4689"/>
  <c r="J30" i="4689"/>
  <c r="J25" i="4688" s="1"/>
  <c r="J33" i="4689"/>
  <c r="Z25" i="4688" s="1"/>
  <c r="J34" i="4689"/>
  <c r="AF25" i="4688" s="1"/>
  <c r="J36" i="4689"/>
  <c r="J32" i="4689"/>
  <c r="U25" i="4688" s="1"/>
  <c r="J28" i="4689"/>
  <c r="D25" i="4688" s="1"/>
  <c r="J24" i="4689"/>
  <c r="Z20" i="4688" s="1"/>
  <c r="J10" i="4689"/>
  <c r="D15" i="4688" s="1"/>
  <c r="J16" i="4689"/>
  <c r="J37" i="4689"/>
  <c r="D29" i="4688" s="1"/>
  <c r="J25" i="4689"/>
  <c r="AF20" i="4688" s="1"/>
  <c r="J22" i="4689"/>
  <c r="P20" i="4688" s="1"/>
  <c r="J14" i="4689"/>
  <c r="U15" i="4688" s="1"/>
  <c r="J20" i="4689"/>
  <c r="G20" i="4688" s="1"/>
  <c r="J26" i="4689"/>
  <c r="AK20" i="4688" s="1"/>
  <c r="J40" i="4689"/>
  <c r="J43" i="4689"/>
  <c r="AF29" i="4688" s="1"/>
  <c r="AN28" i="4688"/>
  <c r="CB19" i="4688" s="1"/>
  <c r="AL28" i="4688"/>
  <c r="BZ19" i="4688" s="1"/>
  <c r="J23" i="4689"/>
  <c r="U20" i="4688" s="1"/>
  <c r="T17" i="4681"/>
  <c r="X19" i="4688"/>
  <c r="BM18" i="4688" s="1"/>
  <c r="V19" i="4688"/>
  <c r="BK18" i="4688" s="1"/>
  <c r="T19" i="4688"/>
  <c r="BI18" i="4688" s="1"/>
  <c r="AH24" i="4688"/>
  <c r="BV20" i="4688" s="1"/>
  <c r="AJ24" i="4688"/>
  <c r="BX20" i="4688" s="1"/>
  <c r="AL24" i="4688"/>
  <c r="BZ20" i="4688" s="1"/>
  <c r="AN24" i="4688"/>
  <c r="CB20" i="4688" s="1"/>
  <c r="J44" i="4689"/>
  <c r="J45" i="4689"/>
  <c r="J41" i="4689"/>
  <c r="P29" i="4688"/>
  <c r="J42" i="4689"/>
  <c r="J38" i="4689"/>
  <c r="J39" i="4689"/>
  <c r="AO25" i="4688"/>
  <c r="J35" i="4689"/>
  <c r="P25" i="4688"/>
  <c r="J29" i="4689"/>
  <c r="J27" i="4689"/>
  <c r="J19" i="4689"/>
  <c r="J21" i="4689"/>
  <c r="AF15" i="4688"/>
  <c r="J18" i="4689"/>
  <c r="J17" i="4689"/>
  <c r="J15" i="4689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9" i="4688" l="1"/>
  <c r="AD30" i="4688"/>
  <c r="BE19" i="4688"/>
  <c r="M30" i="4688"/>
  <c r="AU19" i="4688"/>
  <c r="B30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V33" i="4688"/>
  <c r="BK22" i="4688" s="1"/>
  <c r="S33" i="4688"/>
  <c r="BH22" i="4688" s="1"/>
  <c r="W33" i="4688"/>
  <c r="BL22" i="4688" s="1"/>
  <c r="R33" i="4688"/>
  <c r="BG22" i="4688" s="1"/>
  <c r="AO33" i="4688"/>
  <c r="CC22" i="4688" s="1"/>
  <c r="AL33" i="4688"/>
  <c r="BZ22" i="4688" s="1"/>
  <c r="AJ33" i="4688"/>
  <c r="BX22" i="4688" s="1"/>
  <c r="U23" i="4684"/>
  <c r="AI33" i="4688"/>
  <c r="BW22" i="4688" s="1"/>
  <c r="U23" i="4678"/>
  <c r="AA33" i="4688"/>
  <c r="BP22" i="4688" s="1"/>
  <c r="Z33" i="4688"/>
  <c r="BO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29" i="4688"/>
  <c r="AK29" i="4688"/>
  <c r="Z29" i="4688"/>
  <c r="U29" i="4688"/>
  <c r="J29" i="4688"/>
  <c r="G29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J30" i="4688"/>
  <c r="D30" i="4688"/>
  <c r="G30" i="4688"/>
  <c r="Z30" i="4688"/>
  <c r="U30" i="4688"/>
  <c r="P30" i="4688"/>
  <c r="AO21" i="4688"/>
  <c r="AK21" i="4688"/>
  <c r="AF21" i="4688"/>
  <c r="J21" i="4688"/>
  <c r="G21" i="4688"/>
  <c r="D21" i="4688"/>
  <c r="Z21" i="4688"/>
  <c r="P21" i="4688"/>
  <c r="U21" i="4688"/>
  <c r="AO16" i="4688"/>
  <c r="AK16" i="4688"/>
  <c r="AF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<sst xmlns="http://schemas.openxmlformats.org/spreadsheetml/2006/main" count="651" uniqueCount="153">
  <si>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</si>
  <si>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</si>
  <si>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</si>
  <si>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</si>
  <si>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</si>
  <si>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</si>
  <si>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</si>
  <si>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</si>
  <si>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</si>
  <si>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</si>
  <si>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</si>
  <si>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</si>
  <si>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</si>
  <si>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</si>
  <si>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</si>
  <si>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</si>
  <si>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</si>
  <si>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</si>
  <si>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</si>
  <si>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</si>
  <si>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</si>
  <si>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</si>
  <si>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</si>
  <si>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</si>
  <si>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</si>
  <si>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</si>
  <si>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</si>
  <si>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</si>
  <si>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</si>
  <si>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</si>
  <si>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</si>
  <si>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</si>
  <si>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</si>
  <si>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</si>
  <si>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</si>
  <si>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</si>
  <si>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</si>
  <si>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</si>
  <si>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</si>
  <si>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</si>
  <si>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</si>
  <si>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</si>
  <si>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</si>
  <si>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</si>
  <si>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</si>
  <si>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</si>
  <si>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</si>
  <si>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</si>
  <si>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</si>
  <si>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</si>
  <si>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</si>
  <si>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</si>
  <si>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</si>
  <si>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</si>
  <si>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</si>
  <si>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</si>
  <si>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</si>
  <si>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</si>
  <si>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</si>
  <si>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</si>
  <si>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</si>
  <si>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</si>
  <si>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</si>
  <si>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</si>
  <si>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</si>
  <si>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</si>
  <si>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</si>
  <si>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</si>
  <si>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</si>
  <si>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</si>
  <si>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</si>
  <si>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</si>
  <si>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</si>
  <si>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</si>
  <si>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</si>
  <si>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</si>
  <si>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</si>
  <si>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</si>
  <si>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</si>
  <si>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</si>
  <si>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</si>
  <si>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</si>
  <si>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</si>
  <si>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</si>
  <si>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</si>
  <si>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</si>
  <si>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</si>
  <si>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</si>
  <si>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</si>
  <si>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</si>
  <si>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</si>
  <si>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</si>
  <si>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</si>
  <si>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</si>
  <si>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</si>
  <si>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</si>
  <si>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</si>
  <si>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</si>
  <si>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</si>
  <si>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</si>
  <si>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</si>
  <si>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</si>
  <si>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</si>
  <si>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</si>
  <si>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</si>
  <si>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</si>
  <si>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</si>
  <si>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</si>
  <si>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</si>
  <si>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</si>
  <si>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</si>
  <si>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</si>
  <si>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</si>
  <si>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</si>
  <si>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</si>
  <si>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</si>
  <si>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</si>
  <si>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</si>
  <si>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</si>
  <si>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</si>
  <si>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</si>
  <si>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</si>
  <si>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</si>
  <si>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</si>
  <si>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</si>
  <si>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</si>
  <si>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</si>
  <si>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</si>
  <si>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</si>
  <si>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</si>
  <si>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</si>
  <si>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</si>
  <si>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</si>
  <si>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</si>
  <si>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</si>
  <si>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</si>
  <si>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</si>
  <si>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</si>
  <si>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</si>
  <si>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</si>
  <si>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</si>
  <si>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</si>
  <si>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</si>
  <si>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</si>
  <si>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</si>
  <si>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</si>
  <si>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</si>
  <si>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JULIO VASQUEZ</t>
  </si>
  <si>
    <t xml:space="preserve">VOL MAX </t>
  </si>
  <si>
    <t>GEOVANNIS GONZALEZ</t>
  </si>
  <si>
    <t>CALLE 61 X CARRERA 44</t>
  </si>
  <si>
    <t>3(OCC-OR)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</si>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</sst>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8" fillId="0" borderId="0" xfId="0" applyFont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21.5</c:v>
                </c:pt>
                <c:pt idx="1">
                  <c:v>16.5</c:v>
                </c:pt>
                <c:pt idx="2">
                  <c:v>27.5</c:v>
                </c:pt>
                <c:pt idx="3">
                  <c:v>29</c:v>
                </c:pt>
                <c:pt idx="4">
                  <c:v>26.5</c:v>
                </c:pt>
                <c:pt idx="5">
                  <c:v>19</c:v>
                </c:pt>
                <c:pt idx="6">
                  <c:v>17.5</c:v>
                </c:pt>
                <c:pt idx="7">
                  <c:v>21.5</c:v>
                </c:pt>
                <c:pt idx="8">
                  <c:v>22</c:v>
                </c:pt>
                <c:pt idx="9">
                  <c:v>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0169576"/>
        <c:axId val="370171536"/>
      </c:barChart>
      <c:catAx>
        <c:axId val="370169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017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0171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0169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539.5</c:v>
                </c:pt>
                <c:pt idx="1">
                  <c:v>564</c:v>
                </c:pt>
                <c:pt idx="2">
                  <c:v>561.5</c:v>
                </c:pt>
                <c:pt idx="3">
                  <c:v>494.5</c:v>
                </c:pt>
                <c:pt idx="4">
                  <c:v>509.5</c:v>
                </c:pt>
                <c:pt idx="5">
                  <c:v>467</c:v>
                </c:pt>
                <c:pt idx="6">
                  <c:v>494</c:v>
                </c:pt>
                <c:pt idx="7">
                  <c:v>464</c:v>
                </c:pt>
                <c:pt idx="8">
                  <c:v>441</c:v>
                </c:pt>
                <c:pt idx="9">
                  <c:v>449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1697144"/>
        <c:axId val="371700672"/>
      </c:barChart>
      <c:catAx>
        <c:axId val="371697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1700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1700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1697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400.5</c:v>
                </c:pt>
                <c:pt idx="1">
                  <c:v>399.5</c:v>
                </c:pt>
                <c:pt idx="2">
                  <c:v>445.5</c:v>
                </c:pt>
                <c:pt idx="3">
                  <c:v>420.5</c:v>
                </c:pt>
                <c:pt idx="4">
                  <c:v>430.5</c:v>
                </c:pt>
                <c:pt idx="5">
                  <c:v>455.5</c:v>
                </c:pt>
                <c:pt idx="6">
                  <c:v>507.5</c:v>
                </c:pt>
                <c:pt idx="7">
                  <c:v>493.5</c:v>
                </c:pt>
                <c:pt idx="8">
                  <c:v>471</c:v>
                </c:pt>
                <c:pt idx="9">
                  <c:v>496</c:v>
                </c:pt>
                <c:pt idx="10">
                  <c:v>433</c:v>
                </c:pt>
                <c:pt idx="11">
                  <c:v>431.5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1698712"/>
        <c:axId val="371699888"/>
      </c:barChart>
      <c:catAx>
        <c:axId val="371698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169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1699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1698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370</c:v>
                </c:pt>
                <c:pt idx="1">
                  <c:v>419</c:v>
                </c:pt>
                <c:pt idx="2">
                  <c:v>412.5</c:v>
                </c:pt>
                <c:pt idx="3">
                  <c:v>463</c:v>
                </c:pt>
                <c:pt idx="4">
                  <c:v>428</c:v>
                </c:pt>
                <c:pt idx="5">
                  <c:v>420</c:v>
                </c:pt>
                <c:pt idx="6">
                  <c:v>417</c:v>
                </c:pt>
                <c:pt idx="7">
                  <c:v>402</c:v>
                </c:pt>
                <c:pt idx="8">
                  <c:v>401.5</c:v>
                </c:pt>
                <c:pt idx="9">
                  <c:v>379</c:v>
                </c:pt>
                <c:pt idx="10">
                  <c:v>386.5</c:v>
                </c:pt>
                <c:pt idx="11">
                  <c:v>427</c:v>
                </c:pt>
                <c:pt idx="12">
                  <c:v>450</c:v>
                </c:pt>
                <c:pt idx="13">
                  <c:v>439.5</c:v>
                </c:pt>
                <c:pt idx="14">
                  <c:v>485</c:v>
                </c:pt>
                <c:pt idx="15">
                  <c:v>475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0168792"/>
        <c:axId val="372545376"/>
      </c:barChart>
      <c:catAx>
        <c:axId val="370168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2545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2545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0168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94.5</c:v>
                </c:pt>
                <c:pt idx="4">
                  <c:v>99.5</c:v>
                </c:pt>
                <c:pt idx="5">
                  <c:v>102</c:v>
                </c:pt>
                <c:pt idx="6">
                  <c:v>92</c:v>
                </c:pt>
                <c:pt idx="7">
                  <c:v>84.5</c:v>
                </c:pt>
                <c:pt idx="8">
                  <c:v>80</c:v>
                </c:pt>
                <c:pt idx="9">
                  <c:v>73.5</c:v>
                </c:pt>
                <c:pt idx="13">
                  <c:v>65</c:v>
                </c:pt>
                <c:pt idx="14">
                  <c:v>69.5</c:v>
                </c:pt>
                <c:pt idx="15">
                  <c:v>89.5</c:v>
                </c:pt>
                <c:pt idx="16">
                  <c:v>91</c:v>
                </c:pt>
                <c:pt idx="17">
                  <c:v>87</c:v>
                </c:pt>
                <c:pt idx="18">
                  <c:v>92</c:v>
                </c:pt>
                <c:pt idx="19">
                  <c:v>75.5</c:v>
                </c:pt>
                <c:pt idx="20">
                  <c:v>73.5</c:v>
                </c:pt>
                <c:pt idx="21">
                  <c:v>71.5</c:v>
                </c:pt>
                <c:pt idx="22">
                  <c:v>61</c:v>
                </c:pt>
                <c:pt idx="23">
                  <c:v>63.5</c:v>
                </c:pt>
                <c:pt idx="24">
                  <c:v>67</c:v>
                </c:pt>
                <c:pt idx="25">
                  <c:v>71.5</c:v>
                </c:pt>
                <c:pt idx="29">
                  <c:v>78</c:v>
                </c:pt>
                <c:pt idx="30">
                  <c:v>82.5</c:v>
                </c:pt>
                <c:pt idx="31">
                  <c:v>79</c:v>
                </c:pt>
                <c:pt idx="32">
                  <c:v>98.5</c:v>
                </c:pt>
                <c:pt idx="33">
                  <c:v>110</c:v>
                </c:pt>
                <c:pt idx="34">
                  <c:v>130</c:v>
                </c:pt>
                <c:pt idx="35">
                  <c:v>154.5</c:v>
                </c:pt>
                <c:pt idx="36">
                  <c:v>149</c:v>
                </c:pt>
                <c:pt idx="37">
                  <c:v>151.5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645</c:v>
                </c:pt>
                <c:pt idx="4">
                  <c:v>614.5</c:v>
                </c:pt>
                <c:pt idx="5">
                  <c:v>550</c:v>
                </c:pt>
                <c:pt idx="6">
                  <c:v>483</c:v>
                </c:pt>
                <c:pt idx="7">
                  <c:v>449</c:v>
                </c:pt>
                <c:pt idx="8">
                  <c:v>417.5</c:v>
                </c:pt>
                <c:pt idx="9">
                  <c:v>398.5</c:v>
                </c:pt>
                <c:pt idx="13">
                  <c:v>360</c:v>
                </c:pt>
                <c:pt idx="14">
                  <c:v>353</c:v>
                </c:pt>
                <c:pt idx="15">
                  <c:v>323</c:v>
                </c:pt>
                <c:pt idx="16">
                  <c:v>332</c:v>
                </c:pt>
                <c:pt idx="17">
                  <c:v>282</c:v>
                </c:pt>
                <c:pt idx="18">
                  <c:v>272.5</c:v>
                </c:pt>
                <c:pt idx="19">
                  <c:v>281.5</c:v>
                </c:pt>
                <c:pt idx="20">
                  <c:v>287.5</c:v>
                </c:pt>
                <c:pt idx="21">
                  <c:v>322</c:v>
                </c:pt>
                <c:pt idx="22">
                  <c:v>345.5</c:v>
                </c:pt>
                <c:pt idx="23">
                  <c:v>347</c:v>
                </c:pt>
                <c:pt idx="24">
                  <c:v>348.5</c:v>
                </c:pt>
                <c:pt idx="25">
                  <c:v>358</c:v>
                </c:pt>
                <c:pt idx="29">
                  <c:v>345</c:v>
                </c:pt>
                <c:pt idx="30">
                  <c:v>343.5</c:v>
                </c:pt>
                <c:pt idx="31">
                  <c:v>334</c:v>
                </c:pt>
                <c:pt idx="32">
                  <c:v>351</c:v>
                </c:pt>
                <c:pt idx="33">
                  <c:v>379</c:v>
                </c:pt>
                <c:pt idx="34">
                  <c:v>407</c:v>
                </c:pt>
                <c:pt idx="35">
                  <c:v>406</c:v>
                </c:pt>
                <c:pt idx="36">
                  <c:v>378</c:v>
                </c:pt>
                <c:pt idx="37">
                  <c:v>345.5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1420</c:v>
                </c:pt>
                <c:pt idx="4">
                  <c:v>1415.5</c:v>
                </c:pt>
                <c:pt idx="5">
                  <c:v>1380.5</c:v>
                </c:pt>
                <c:pt idx="6">
                  <c:v>1390</c:v>
                </c:pt>
                <c:pt idx="7">
                  <c:v>1401</c:v>
                </c:pt>
                <c:pt idx="8">
                  <c:v>1368.5</c:v>
                </c:pt>
                <c:pt idx="9">
                  <c:v>1376</c:v>
                </c:pt>
                <c:pt idx="13">
                  <c:v>1239.5</c:v>
                </c:pt>
                <c:pt idx="14">
                  <c:v>1300</c:v>
                </c:pt>
                <c:pt idx="15">
                  <c:v>1311</c:v>
                </c:pt>
                <c:pt idx="16">
                  <c:v>1305</c:v>
                </c:pt>
                <c:pt idx="17">
                  <c:v>1298</c:v>
                </c:pt>
                <c:pt idx="18">
                  <c:v>1276</c:v>
                </c:pt>
                <c:pt idx="19">
                  <c:v>1242.5</c:v>
                </c:pt>
                <c:pt idx="20">
                  <c:v>1208</c:v>
                </c:pt>
                <c:pt idx="21">
                  <c:v>1200.5</c:v>
                </c:pt>
                <c:pt idx="22">
                  <c:v>1236</c:v>
                </c:pt>
                <c:pt idx="23">
                  <c:v>1292.5</c:v>
                </c:pt>
                <c:pt idx="24">
                  <c:v>1386</c:v>
                </c:pt>
                <c:pt idx="25">
                  <c:v>1420</c:v>
                </c:pt>
                <c:pt idx="29">
                  <c:v>1243</c:v>
                </c:pt>
                <c:pt idx="30">
                  <c:v>1270</c:v>
                </c:pt>
                <c:pt idx="31">
                  <c:v>1339</c:v>
                </c:pt>
                <c:pt idx="32">
                  <c:v>1364.5</c:v>
                </c:pt>
                <c:pt idx="33">
                  <c:v>1398</c:v>
                </c:pt>
                <c:pt idx="34">
                  <c:v>1390.5</c:v>
                </c:pt>
                <c:pt idx="35">
                  <c:v>1407.5</c:v>
                </c:pt>
                <c:pt idx="36">
                  <c:v>1366.5</c:v>
                </c:pt>
                <c:pt idx="37">
                  <c:v>1334.5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2159.5</c:v>
                </c:pt>
                <c:pt idx="4">
                  <c:v>2129.5</c:v>
                </c:pt>
                <c:pt idx="5">
                  <c:v>2032.5</c:v>
                </c:pt>
                <c:pt idx="6">
                  <c:v>1965</c:v>
                </c:pt>
                <c:pt idx="7">
                  <c:v>1934.5</c:v>
                </c:pt>
                <c:pt idx="8">
                  <c:v>1866</c:v>
                </c:pt>
                <c:pt idx="9">
                  <c:v>1848</c:v>
                </c:pt>
                <c:pt idx="13">
                  <c:v>1664.5</c:v>
                </c:pt>
                <c:pt idx="14">
                  <c:v>1722.5</c:v>
                </c:pt>
                <c:pt idx="15">
                  <c:v>1723.5</c:v>
                </c:pt>
                <c:pt idx="16">
                  <c:v>1728</c:v>
                </c:pt>
                <c:pt idx="17">
                  <c:v>1667</c:v>
                </c:pt>
                <c:pt idx="18">
                  <c:v>1640.5</c:v>
                </c:pt>
                <c:pt idx="19">
                  <c:v>1599.5</c:v>
                </c:pt>
                <c:pt idx="20">
                  <c:v>1569</c:v>
                </c:pt>
                <c:pt idx="21">
                  <c:v>1594</c:v>
                </c:pt>
                <c:pt idx="22">
                  <c:v>1642.5</c:v>
                </c:pt>
                <c:pt idx="23">
                  <c:v>1703</c:v>
                </c:pt>
                <c:pt idx="24">
                  <c:v>1801.5</c:v>
                </c:pt>
                <c:pt idx="25">
                  <c:v>1849.5</c:v>
                </c:pt>
                <c:pt idx="29">
                  <c:v>1666</c:v>
                </c:pt>
                <c:pt idx="30">
                  <c:v>1696</c:v>
                </c:pt>
                <c:pt idx="31">
                  <c:v>1752</c:v>
                </c:pt>
                <c:pt idx="32">
                  <c:v>1814</c:v>
                </c:pt>
                <c:pt idx="33">
                  <c:v>1887</c:v>
                </c:pt>
                <c:pt idx="34">
                  <c:v>1927.5</c:v>
                </c:pt>
                <c:pt idx="35">
                  <c:v>1968</c:v>
                </c:pt>
                <c:pt idx="36">
                  <c:v>1893.5</c:v>
                </c:pt>
                <c:pt idx="37">
                  <c:v>1831.5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2544984"/>
        <c:axId val="372540280"/>
      </c:lineChart>
      <c:catAx>
        <c:axId val="37254498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72540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25402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725449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10</c:v>
                </c:pt>
                <c:pt idx="1">
                  <c:v>12.5</c:v>
                </c:pt>
                <c:pt idx="2">
                  <c:v>19</c:v>
                </c:pt>
                <c:pt idx="3">
                  <c:v>23.5</c:v>
                </c:pt>
                <c:pt idx="4">
                  <c:v>14.5</c:v>
                </c:pt>
                <c:pt idx="5">
                  <c:v>32.5</c:v>
                </c:pt>
                <c:pt idx="6">
                  <c:v>20.5</c:v>
                </c:pt>
                <c:pt idx="7">
                  <c:v>19.5</c:v>
                </c:pt>
                <c:pt idx="8">
                  <c:v>19.5</c:v>
                </c:pt>
                <c:pt idx="9">
                  <c:v>16</c:v>
                </c:pt>
                <c:pt idx="10">
                  <c:v>18.5</c:v>
                </c:pt>
                <c:pt idx="11">
                  <c:v>17.5</c:v>
                </c:pt>
                <c:pt idx="12">
                  <c:v>9</c:v>
                </c:pt>
                <c:pt idx="13">
                  <c:v>18.5</c:v>
                </c:pt>
                <c:pt idx="14">
                  <c:v>22</c:v>
                </c:pt>
                <c:pt idx="15">
                  <c:v>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0170752"/>
        <c:axId val="370172320"/>
      </c:barChart>
      <c:catAx>
        <c:axId val="37017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0172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0172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0170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18</c:v>
                </c:pt>
                <c:pt idx="1">
                  <c:v>20</c:v>
                </c:pt>
                <c:pt idx="2">
                  <c:v>18.5</c:v>
                </c:pt>
                <c:pt idx="3">
                  <c:v>21.5</c:v>
                </c:pt>
                <c:pt idx="4">
                  <c:v>22.5</c:v>
                </c:pt>
                <c:pt idx="5">
                  <c:v>16.5</c:v>
                </c:pt>
                <c:pt idx="6">
                  <c:v>38</c:v>
                </c:pt>
                <c:pt idx="7">
                  <c:v>33</c:v>
                </c:pt>
                <c:pt idx="8">
                  <c:v>42.5</c:v>
                </c:pt>
                <c:pt idx="9">
                  <c:v>41</c:v>
                </c:pt>
                <c:pt idx="10">
                  <c:v>32.5</c:v>
                </c:pt>
                <c:pt idx="11">
                  <c:v>35.5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0166440"/>
        <c:axId val="370173104"/>
      </c:barChart>
      <c:catAx>
        <c:axId val="370166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017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0173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0166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160.5</c:v>
                </c:pt>
                <c:pt idx="1">
                  <c:v>165.5</c:v>
                </c:pt>
                <c:pt idx="2">
                  <c:v>178</c:v>
                </c:pt>
                <c:pt idx="3">
                  <c:v>141</c:v>
                </c:pt>
                <c:pt idx="4">
                  <c:v>130</c:v>
                </c:pt>
                <c:pt idx="5">
                  <c:v>101</c:v>
                </c:pt>
                <c:pt idx="6">
                  <c:v>111</c:v>
                </c:pt>
                <c:pt idx="7">
                  <c:v>107</c:v>
                </c:pt>
                <c:pt idx="8">
                  <c:v>98.5</c:v>
                </c:pt>
                <c:pt idx="9">
                  <c:v>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0168008"/>
        <c:axId val="370171928"/>
      </c:barChart>
      <c:catAx>
        <c:axId val="370168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0171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0171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0168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76.5</c:v>
                </c:pt>
                <c:pt idx="1">
                  <c:v>90.5</c:v>
                </c:pt>
                <c:pt idx="2">
                  <c:v>101.5</c:v>
                </c:pt>
                <c:pt idx="3">
                  <c:v>76.5</c:v>
                </c:pt>
                <c:pt idx="4">
                  <c:v>75</c:v>
                </c:pt>
                <c:pt idx="5">
                  <c:v>81</c:v>
                </c:pt>
                <c:pt idx="6">
                  <c:v>118.5</c:v>
                </c:pt>
                <c:pt idx="7">
                  <c:v>104.5</c:v>
                </c:pt>
                <c:pt idx="8">
                  <c:v>103</c:v>
                </c:pt>
                <c:pt idx="9">
                  <c:v>80</c:v>
                </c:pt>
                <c:pt idx="10">
                  <c:v>90.5</c:v>
                </c:pt>
                <c:pt idx="11">
                  <c:v>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1701064"/>
        <c:axId val="371702632"/>
      </c:barChart>
      <c:catAx>
        <c:axId val="371701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1702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1702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1701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86</c:v>
                </c:pt>
                <c:pt idx="1">
                  <c:v>94.5</c:v>
                </c:pt>
                <c:pt idx="2">
                  <c:v>69</c:v>
                </c:pt>
                <c:pt idx="3">
                  <c:v>110.5</c:v>
                </c:pt>
                <c:pt idx="4">
                  <c:v>79</c:v>
                </c:pt>
                <c:pt idx="5">
                  <c:v>64.5</c:v>
                </c:pt>
                <c:pt idx="6">
                  <c:v>78</c:v>
                </c:pt>
                <c:pt idx="7">
                  <c:v>60.5</c:v>
                </c:pt>
                <c:pt idx="8">
                  <c:v>69.5</c:v>
                </c:pt>
                <c:pt idx="9">
                  <c:v>73.5</c:v>
                </c:pt>
                <c:pt idx="10">
                  <c:v>84</c:v>
                </c:pt>
                <c:pt idx="11">
                  <c:v>95</c:v>
                </c:pt>
                <c:pt idx="12">
                  <c:v>93</c:v>
                </c:pt>
                <c:pt idx="13">
                  <c:v>75</c:v>
                </c:pt>
                <c:pt idx="14">
                  <c:v>85.5</c:v>
                </c:pt>
                <c:pt idx="15">
                  <c:v>104.5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1696752"/>
        <c:axId val="371702240"/>
      </c:barChart>
      <c:catAx>
        <c:axId val="371696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1702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1702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1696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357.5</c:v>
                </c:pt>
                <c:pt idx="1">
                  <c:v>382</c:v>
                </c:pt>
                <c:pt idx="2">
                  <c:v>356</c:v>
                </c:pt>
                <c:pt idx="3">
                  <c:v>324.5</c:v>
                </c:pt>
                <c:pt idx="4">
                  <c:v>353</c:v>
                </c:pt>
                <c:pt idx="5">
                  <c:v>347</c:v>
                </c:pt>
                <c:pt idx="6">
                  <c:v>365.5</c:v>
                </c:pt>
                <c:pt idx="7">
                  <c:v>335.5</c:v>
                </c:pt>
                <c:pt idx="8">
                  <c:v>320.5</c:v>
                </c:pt>
                <c:pt idx="9">
                  <c:v>354.5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1697536"/>
        <c:axId val="371696360"/>
      </c:barChart>
      <c:catAx>
        <c:axId val="37169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1696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1696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1697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306</c:v>
                </c:pt>
                <c:pt idx="1">
                  <c:v>289</c:v>
                </c:pt>
                <c:pt idx="2">
                  <c:v>325.5</c:v>
                </c:pt>
                <c:pt idx="3">
                  <c:v>322.5</c:v>
                </c:pt>
                <c:pt idx="4">
                  <c:v>333</c:v>
                </c:pt>
                <c:pt idx="5">
                  <c:v>358</c:v>
                </c:pt>
                <c:pt idx="6">
                  <c:v>351</c:v>
                </c:pt>
                <c:pt idx="7">
                  <c:v>356</c:v>
                </c:pt>
                <c:pt idx="8">
                  <c:v>325.5</c:v>
                </c:pt>
                <c:pt idx="9">
                  <c:v>375</c:v>
                </c:pt>
                <c:pt idx="10">
                  <c:v>310</c:v>
                </c:pt>
                <c:pt idx="11">
                  <c:v>324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1698320"/>
        <c:axId val="371699104"/>
      </c:barChart>
      <c:catAx>
        <c:axId val="37169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1699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1699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1698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274</c:v>
                </c:pt>
                <c:pt idx="1">
                  <c:v>312</c:v>
                </c:pt>
                <c:pt idx="2">
                  <c:v>324.5</c:v>
                </c:pt>
                <c:pt idx="3">
                  <c:v>329</c:v>
                </c:pt>
                <c:pt idx="4">
                  <c:v>334.5</c:v>
                </c:pt>
                <c:pt idx="5">
                  <c:v>323</c:v>
                </c:pt>
                <c:pt idx="6">
                  <c:v>318.5</c:v>
                </c:pt>
                <c:pt idx="7">
                  <c:v>322</c:v>
                </c:pt>
                <c:pt idx="8">
                  <c:v>312.5</c:v>
                </c:pt>
                <c:pt idx="9">
                  <c:v>289.5</c:v>
                </c:pt>
                <c:pt idx="10">
                  <c:v>284</c:v>
                </c:pt>
                <c:pt idx="11">
                  <c:v>314.5</c:v>
                </c:pt>
                <c:pt idx="12">
                  <c:v>348</c:v>
                </c:pt>
                <c:pt idx="13">
                  <c:v>346</c:v>
                </c:pt>
                <c:pt idx="14">
                  <c:v>377.5</c:v>
                </c:pt>
                <c:pt idx="15">
                  <c:v>348.5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1699496"/>
        <c:axId val="371701456"/>
      </c:barChart>
      <c:catAx>
        <c:axId val="371699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1701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1701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1699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0"/>
          <a:ext cx="220833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7" zoomScaleNormal="100" workbookViewId="0">
      <selection activeCell="Q24" sqref="Q2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6" t="s">
        <v>54</v>
      </c>
      <c r="B4" s="146"/>
      <c r="C4" s="146"/>
      <c r="D4" s="26"/>
      <c r="E4" s="151" t="s">
        <v>60</v>
      </c>
      <c r="F4" s="151"/>
      <c r="G4" s="151"/>
      <c r="H4" s="15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7" t="s">
        <v>56</v>
      </c>
      <c r="B5" s="147"/>
      <c r="C5" s="147"/>
      <c r="D5" s="151" t="s">
        <v>150</v>
      </c>
      <c r="E5" s="151"/>
      <c r="F5" s="151"/>
      <c r="G5" s="151"/>
      <c r="H5" s="151"/>
      <c r="I5" s="147" t="s">
        <v>53</v>
      </c>
      <c r="J5" s="147"/>
      <c r="K5" s="147"/>
      <c r="L5" s="152">
        <v>1160</v>
      </c>
      <c r="M5" s="152"/>
      <c r="N5" s="152"/>
      <c r="O5" s="12"/>
      <c r="P5" s="147" t="s">
        <v>57</v>
      </c>
      <c r="Q5" s="147"/>
      <c r="R5" s="147"/>
      <c r="S5" s="150" t="s">
        <v>63</v>
      </c>
      <c r="T5" s="150"/>
      <c r="U5" s="150"/>
    </row>
    <row r="6" spans="1:28" ht="12.75" customHeight="1" x14ac:dyDescent="0.2">
      <c r="A6" s="147" t="s">
        <v>55</v>
      </c>
      <c r="B6" s="147"/>
      <c r="C6" s="147"/>
      <c r="D6" s="148" t="s">
        <v>147</v>
      </c>
      <c r="E6" s="148"/>
      <c r="F6" s="148"/>
      <c r="G6" s="148"/>
      <c r="H6" s="148"/>
      <c r="I6" s="147" t="s">
        <v>59</v>
      </c>
      <c r="J6" s="147"/>
      <c r="K6" s="147"/>
      <c r="L6" s="153">
        <v>1</v>
      </c>
      <c r="M6" s="153"/>
      <c r="N6" s="153"/>
      <c r="O6" s="42"/>
      <c r="P6" s="147" t="s">
        <v>58</v>
      </c>
      <c r="Q6" s="147"/>
      <c r="R6" s="147"/>
      <c r="S6" s="160">
        <v>43843</v>
      </c>
      <c r="T6" s="160"/>
      <c r="U6" s="160"/>
    </row>
    <row r="7" spans="1:28" ht="7.5" customHeight="1" x14ac:dyDescent="0.2">
      <c r="A7" s="13"/>
      <c r="B7" s="11"/>
      <c r="C7" s="11"/>
      <c r="D7" s="11"/>
      <c r="E7" s="159"/>
      <c r="F7" s="159"/>
      <c r="G7" s="159"/>
      <c r="H7" s="159"/>
      <c r="I7" s="159"/>
      <c r="J7" s="159"/>
      <c r="K7" s="15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4" t="s">
        <v>36</v>
      </c>
      <c r="B8" s="156" t="s">
        <v>34</v>
      </c>
      <c r="C8" s="157"/>
      <c r="D8" s="157"/>
      <c r="E8" s="158"/>
      <c r="F8" s="154" t="s">
        <v>35</v>
      </c>
      <c r="G8" s="154" t="s">
        <v>37</v>
      </c>
      <c r="H8" s="154" t="s">
        <v>36</v>
      </c>
      <c r="I8" s="156" t="s">
        <v>34</v>
      </c>
      <c r="J8" s="157"/>
      <c r="K8" s="157"/>
      <c r="L8" s="158"/>
      <c r="M8" s="154" t="s">
        <v>35</v>
      </c>
      <c r="N8" s="154" t="s">
        <v>37</v>
      </c>
      <c r="O8" s="154" t="s">
        <v>36</v>
      </c>
      <c r="P8" s="156" t="s">
        <v>34</v>
      </c>
      <c r="Q8" s="157"/>
      <c r="R8" s="157"/>
      <c r="S8" s="158"/>
      <c r="T8" s="154" t="s">
        <v>35</v>
      </c>
      <c r="U8" s="154" t="s">
        <v>37</v>
      </c>
    </row>
    <row r="9" spans="1:28" ht="12" customHeight="1" x14ac:dyDescent="0.2">
      <c r="A9" s="155"/>
      <c r="B9" s="15" t="s">
        <v>52</v>
      </c>
      <c r="C9" s="15" t="s">
        <v>0</v>
      </c>
      <c r="D9" s="15" t="s">
        <v>2</v>
      </c>
      <c r="E9" s="16" t="s">
        <v>3</v>
      </c>
      <c r="F9" s="155"/>
      <c r="G9" s="155"/>
      <c r="H9" s="155"/>
      <c r="I9" s="17" t="s">
        <v>52</v>
      </c>
      <c r="J9" s="17" t="s">
        <v>0</v>
      </c>
      <c r="K9" s="15" t="s">
        <v>2</v>
      </c>
      <c r="L9" s="16" t="s">
        <v>3</v>
      </c>
      <c r="M9" s="155"/>
      <c r="N9" s="155"/>
      <c r="O9" s="155"/>
      <c r="P9" s="17" t="s">
        <v>52</v>
      </c>
      <c r="Q9" s="17" t="s">
        <v>0</v>
      </c>
      <c r="R9" s="15" t="s">
        <v>2</v>
      </c>
      <c r="S9" s="16" t="s">
        <v>3</v>
      </c>
      <c r="T9" s="155"/>
      <c r="U9" s="155"/>
    </row>
    <row r="10" spans="1:28" ht="24" customHeight="1" x14ac:dyDescent="0.2">
      <c r="A10" s="18" t="s">
        <v>11</v>
      </c>
      <c r="B10" s="46">
        <v>3</v>
      </c>
      <c r="C10" s="46">
        <v>20</v>
      </c>
      <c r="D10" s="46">
        <v>0</v>
      </c>
      <c r="E10" s="46">
        <v>0</v>
      </c>
      <c r="F10" s="6">
        <f t="shared" ref="F10:F22" si="0">B10*0.5+C10*1+D10*2+E10*2.5</f>
        <v>21.5</v>
      </c>
      <c r="G10" s="2"/>
      <c r="H10" s="19" t="s">
        <v>4</v>
      </c>
      <c r="I10" s="46">
        <v>5</v>
      </c>
      <c r="J10" s="46">
        <v>21</v>
      </c>
      <c r="K10" s="46">
        <v>0</v>
      </c>
      <c r="L10" s="46">
        <v>0</v>
      </c>
      <c r="M10" s="6">
        <f t="shared" ref="M10:M22" si="1">I10*0.5+J10*1+K10*2+L10*2.5</f>
        <v>23.5</v>
      </c>
      <c r="N10" s="9">
        <f>F20+F21+F22+M10</f>
        <v>65</v>
      </c>
      <c r="O10" s="19" t="s">
        <v>43</v>
      </c>
      <c r="P10" s="46">
        <v>4</v>
      </c>
      <c r="Q10" s="46">
        <v>16</v>
      </c>
      <c r="R10" s="46">
        <v>0</v>
      </c>
      <c r="S10" s="46">
        <v>0</v>
      </c>
      <c r="T10" s="6">
        <f t="shared" ref="T10:T21" si="2">P10*0.5+Q10*1+R10*2+S10*2.5</f>
        <v>18</v>
      </c>
      <c r="U10" s="10"/>
      <c r="AB10" s="1"/>
    </row>
    <row r="11" spans="1:28" ht="24" customHeight="1" x14ac:dyDescent="0.2">
      <c r="A11" s="18" t="s">
        <v>14</v>
      </c>
      <c r="B11" s="46">
        <v>1</v>
      </c>
      <c r="C11" s="46">
        <v>16</v>
      </c>
      <c r="D11" s="46">
        <v>0</v>
      </c>
      <c r="E11" s="46">
        <v>0</v>
      </c>
      <c r="F11" s="6">
        <f t="shared" si="0"/>
        <v>16.5</v>
      </c>
      <c r="G11" s="2"/>
      <c r="H11" s="19" t="s">
        <v>5</v>
      </c>
      <c r="I11" s="46">
        <v>3</v>
      </c>
      <c r="J11" s="46">
        <v>13</v>
      </c>
      <c r="K11" s="46">
        <v>0</v>
      </c>
      <c r="L11" s="46">
        <v>0</v>
      </c>
      <c r="M11" s="6">
        <f t="shared" si="1"/>
        <v>14.5</v>
      </c>
      <c r="N11" s="9">
        <f>F21+F22+M10+M11</f>
        <v>69.5</v>
      </c>
      <c r="O11" s="19" t="s">
        <v>44</v>
      </c>
      <c r="P11" s="46">
        <v>6</v>
      </c>
      <c r="Q11" s="46">
        <v>17</v>
      </c>
      <c r="R11" s="46">
        <v>0</v>
      </c>
      <c r="S11" s="46">
        <v>0</v>
      </c>
      <c r="T11" s="6">
        <f t="shared" si="2"/>
        <v>20</v>
      </c>
      <c r="U11" s="2"/>
      <c r="AB11" s="1"/>
    </row>
    <row r="12" spans="1:28" ht="24" customHeight="1" x14ac:dyDescent="0.2">
      <c r="A12" s="18" t="s">
        <v>17</v>
      </c>
      <c r="B12" s="46">
        <v>9</v>
      </c>
      <c r="C12" s="46">
        <v>23</v>
      </c>
      <c r="D12" s="46">
        <v>0</v>
      </c>
      <c r="E12" s="46">
        <v>0</v>
      </c>
      <c r="F12" s="6">
        <f t="shared" si="0"/>
        <v>27.5</v>
      </c>
      <c r="G12" s="2"/>
      <c r="H12" s="19" t="s">
        <v>6</v>
      </c>
      <c r="I12" s="46">
        <v>7</v>
      </c>
      <c r="J12" s="46">
        <v>29</v>
      </c>
      <c r="K12" s="46">
        <v>0</v>
      </c>
      <c r="L12" s="46">
        <v>0</v>
      </c>
      <c r="M12" s="6">
        <f t="shared" si="1"/>
        <v>32.5</v>
      </c>
      <c r="N12" s="2">
        <f>F22+M10+M11+M12</f>
        <v>89.5</v>
      </c>
      <c r="O12" s="19" t="s">
        <v>32</v>
      </c>
      <c r="P12" s="46">
        <v>4</v>
      </c>
      <c r="Q12" s="46">
        <v>14</v>
      </c>
      <c r="R12" s="46">
        <v>0</v>
      </c>
      <c r="S12" s="46">
        <v>1</v>
      </c>
      <c r="T12" s="6">
        <f t="shared" si="2"/>
        <v>18.5</v>
      </c>
      <c r="U12" s="2"/>
      <c r="AB12" s="1"/>
    </row>
    <row r="13" spans="1:28" ht="24" customHeight="1" x14ac:dyDescent="0.2">
      <c r="A13" s="18" t="s">
        <v>19</v>
      </c>
      <c r="B13" s="46">
        <v>5</v>
      </c>
      <c r="C13" s="46">
        <v>24</v>
      </c>
      <c r="D13" s="46">
        <v>0</v>
      </c>
      <c r="E13" s="46">
        <v>1</v>
      </c>
      <c r="F13" s="6">
        <f t="shared" si="0"/>
        <v>29</v>
      </c>
      <c r="G13" s="2">
        <f t="shared" ref="G13:G19" si="3">F10+F11+F12+F13</f>
        <v>94.5</v>
      </c>
      <c r="H13" s="19" t="s">
        <v>7</v>
      </c>
      <c r="I13" s="46">
        <v>3</v>
      </c>
      <c r="J13" s="46">
        <v>19</v>
      </c>
      <c r="K13" s="46">
        <v>0</v>
      </c>
      <c r="L13" s="46">
        <v>0</v>
      </c>
      <c r="M13" s="6">
        <f t="shared" si="1"/>
        <v>20.5</v>
      </c>
      <c r="N13" s="2">
        <f t="shared" ref="N13:N18" si="4">M10+M11+M12+M13</f>
        <v>91</v>
      </c>
      <c r="O13" s="19" t="s">
        <v>33</v>
      </c>
      <c r="P13" s="46">
        <v>9</v>
      </c>
      <c r="Q13" s="46">
        <v>17</v>
      </c>
      <c r="R13" s="46">
        <v>0</v>
      </c>
      <c r="S13" s="46">
        <v>0</v>
      </c>
      <c r="T13" s="6">
        <f t="shared" si="2"/>
        <v>21.5</v>
      </c>
      <c r="U13" s="2">
        <f t="shared" ref="U13:U21" si="5">T10+T11+T12+T13</f>
        <v>78</v>
      </c>
      <c r="AB13" s="51">
        <v>241</v>
      </c>
    </row>
    <row r="14" spans="1:28" ht="24" customHeight="1" x14ac:dyDescent="0.2">
      <c r="A14" s="18" t="s">
        <v>21</v>
      </c>
      <c r="B14" s="46">
        <v>1</v>
      </c>
      <c r="C14" s="46">
        <v>26</v>
      </c>
      <c r="D14" s="46">
        <v>0</v>
      </c>
      <c r="E14" s="46">
        <v>0</v>
      </c>
      <c r="F14" s="6">
        <f t="shared" si="0"/>
        <v>26.5</v>
      </c>
      <c r="G14" s="2">
        <f t="shared" si="3"/>
        <v>99.5</v>
      </c>
      <c r="H14" s="19" t="s">
        <v>9</v>
      </c>
      <c r="I14" s="46">
        <v>4</v>
      </c>
      <c r="J14" s="46">
        <v>15</v>
      </c>
      <c r="K14" s="46">
        <v>0</v>
      </c>
      <c r="L14" s="46">
        <v>1</v>
      </c>
      <c r="M14" s="6">
        <f t="shared" si="1"/>
        <v>19.5</v>
      </c>
      <c r="N14" s="2">
        <f t="shared" si="4"/>
        <v>87</v>
      </c>
      <c r="O14" s="19" t="s">
        <v>29</v>
      </c>
      <c r="P14" s="45">
        <v>7</v>
      </c>
      <c r="Q14" s="45">
        <v>19</v>
      </c>
      <c r="R14" s="45">
        <v>0</v>
      </c>
      <c r="S14" s="45">
        <v>0</v>
      </c>
      <c r="T14" s="6">
        <f t="shared" si="2"/>
        <v>22.5</v>
      </c>
      <c r="U14" s="2">
        <f t="shared" si="5"/>
        <v>82.5</v>
      </c>
      <c r="AB14" s="51">
        <v>250</v>
      </c>
    </row>
    <row r="15" spans="1:28" ht="24" customHeight="1" x14ac:dyDescent="0.2">
      <c r="A15" s="18" t="s">
        <v>23</v>
      </c>
      <c r="B15" s="46">
        <v>6</v>
      </c>
      <c r="C15" s="46">
        <v>16</v>
      </c>
      <c r="D15" s="46">
        <v>0</v>
      </c>
      <c r="E15" s="46">
        <v>0</v>
      </c>
      <c r="F15" s="6">
        <f t="shared" si="0"/>
        <v>19</v>
      </c>
      <c r="G15" s="2">
        <f t="shared" si="3"/>
        <v>102</v>
      </c>
      <c r="H15" s="19" t="s">
        <v>12</v>
      </c>
      <c r="I15" s="46">
        <v>5</v>
      </c>
      <c r="J15" s="46">
        <v>17</v>
      </c>
      <c r="K15" s="46">
        <v>0</v>
      </c>
      <c r="L15" s="46">
        <v>0</v>
      </c>
      <c r="M15" s="6">
        <f t="shared" si="1"/>
        <v>19.5</v>
      </c>
      <c r="N15" s="2">
        <f t="shared" si="4"/>
        <v>92</v>
      </c>
      <c r="O15" s="18" t="s">
        <v>30</v>
      </c>
      <c r="P15" s="46">
        <v>7</v>
      </c>
      <c r="Q15" s="46">
        <v>13</v>
      </c>
      <c r="R15" s="45">
        <v>0</v>
      </c>
      <c r="S15" s="46">
        <v>0</v>
      </c>
      <c r="T15" s="6">
        <f t="shared" si="2"/>
        <v>16.5</v>
      </c>
      <c r="U15" s="2">
        <f t="shared" si="5"/>
        <v>79</v>
      </c>
      <c r="AB15" s="51">
        <v>262</v>
      </c>
    </row>
    <row r="16" spans="1:28" ht="24" customHeight="1" x14ac:dyDescent="0.2">
      <c r="A16" s="18" t="s">
        <v>39</v>
      </c>
      <c r="B16" s="46">
        <v>6</v>
      </c>
      <c r="C16" s="46">
        <v>12</v>
      </c>
      <c r="D16" s="46">
        <v>0</v>
      </c>
      <c r="E16" s="46">
        <v>1</v>
      </c>
      <c r="F16" s="6">
        <f t="shared" si="0"/>
        <v>17.5</v>
      </c>
      <c r="G16" s="2">
        <f t="shared" si="3"/>
        <v>92</v>
      </c>
      <c r="H16" s="19" t="s">
        <v>15</v>
      </c>
      <c r="I16" s="46">
        <v>4</v>
      </c>
      <c r="J16" s="46">
        <v>14</v>
      </c>
      <c r="K16" s="46">
        <v>0</v>
      </c>
      <c r="L16" s="46">
        <v>0</v>
      </c>
      <c r="M16" s="6">
        <f t="shared" si="1"/>
        <v>16</v>
      </c>
      <c r="N16" s="2">
        <f t="shared" si="4"/>
        <v>75.5</v>
      </c>
      <c r="O16" s="19" t="s">
        <v>8</v>
      </c>
      <c r="P16" s="46">
        <v>8</v>
      </c>
      <c r="Q16" s="46">
        <v>34</v>
      </c>
      <c r="R16" s="46">
        <v>0</v>
      </c>
      <c r="S16" s="46">
        <v>0</v>
      </c>
      <c r="T16" s="6">
        <f t="shared" si="2"/>
        <v>38</v>
      </c>
      <c r="U16" s="2">
        <f t="shared" si="5"/>
        <v>98.5</v>
      </c>
      <c r="AB16" s="51">
        <v>270.5</v>
      </c>
    </row>
    <row r="17" spans="1:28" ht="24" customHeight="1" x14ac:dyDescent="0.2">
      <c r="A17" s="18" t="s">
        <v>40</v>
      </c>
      <c r="B17" s="46">
        <v>5</v>
      </c>
      <c r="C17" s="46">
        <v>19</v>
      </c>
      <c r="D17" s="46">
        <v>0</v>
      </c>
      <c r="E17" s="46">
        <v>0</v>
      </c>
      <c r="F17" s="6">
        <f t="shared" si="0"/>
        <v>21.5</v>
      </c>
      <c r="G17" s="2">
        <f t="shared" si="3"/>
        <v>84.5</v>
      </c>
      <c r="H17" s="19" t="s">
        <v>18</v>
      </c>
      <c r="I17" s="46">
        <v>3</v>
      </c>
      <c r="J17" s="46">
        <v>17</v>
      </c>
      <c r="K17" s="46">
        <v>0</v>
      </c>
      <c r="L17" s="46">
        <v>0</v>
      </c>
      <c r="M17" s="6">
        <f t="shared" si="1"/>
        <v>18.5</v>
      </c>
      <c r="N17" s="2">
        <f t="shared" si="4"/>
        <v>73.5</v>
      </c>
      <c r="O17" s="19" t="s">
        <v>10</v>
      </c>
      <c r="P17" s="46">
        <v>6</v>
      </c>
      <c r="Q17" s="46">
        <v>30</v>
      </c>
      <c r="R17" s="46">
        <v>0</v>
      </c>
      <c r="S17" s="46">
        <v>0</v>
      </c>
      <c r="T17" s="6">
        <f t="shared" si="2"/>
        <v>33</v>
      </c>
      <c r="U17" s="2">
        <f t="shared" si="5"/>
        <v>110</v>
      </c>
      <c r="AB17" s="51">
        <v>289.5</v>
      </c>
    </row>
    <row r="18" spans="1:28" ht="24" customHeight="1" x14ac:dyDescent="0.2">
      <c r="A18" s="18" t="s">
        <v>41</v>
      </c>
      <c r="B18" s="46">
        <v>0</v>
      </c>
      <c r="C18" s="46">
        <v>22</v>
      </c>
      <c r="D18" s="46">
        <v>0</v>
      </c>
      <c r="E18" s="46">
        <v>0</v>
      </c>
      <c r="F18" s="6">
        <f t="shared" si="0"/>
        <v>22</v>
      </c>
      <c r="G18" s="2">
        <f t="shared" si="3"/>
        <v>80</v>
      </c>
      <c r="H18" s="19" t="s">
        <v>20</v>
      </c>
      <c r="I18" s="46">
        <v>2</v>
      </c>
      <c r="J18" s="46">
        <v>14</v>
      </c>
      <c r="K18" s="46">
        <v>0</v>
      </c>
      <c r="L18" s="46">
        <v>1</v>
      </c>
      <c r="M18" s="6">
        <f t="shared" si="1"/>
        <v>17.5</v>
      </c>
      <c r="N18" s="2">
        <f t="shared" si="4"/>
        <v>71.5</v>
      </c>
      <c r="O18" s="19" t="s">
        <v>13</v>
      </c>
      <c r="P18" s="46">
        <v>9</v>
      </c>
      <c r="Q18" s="46">
        <v>33</v>
      </c>
      <c r="R18" s="46">
        <v>0</v>
      </c>
      <c r="S18" s="46">
        <v>2</v>
      </c>
      <c r="T18" s="6">
        <f t="shared" si="2"/>
        <v>42.5</v>
      </c>
      <c r="U18" s="2">
        <f t="shared" si="5"/>
        <v>130</v>
      </c>
      <c r="AB18" s="51">
        <v>291</v>
      </c>
    </row>
    <row r="19" spans="1:28" ht="24" customHeight="1" thickBot="1" x14ac:dyDescent="0.25">
      <c r="A19" s="21" t="s">
        <v>42</v>
      </c>
      <c r="B19" s="47">
        <v>3</v>
      </c>
      <c r="C19" s="47">
        <v>11</v>
      </c>
      <c r="D19" s="47">
        <v>0</v>
      </c>
      <c r="E19" s="47">
        <v>0</v>
      </c>
      <c r="F19" s="7">
        <f t="shared" si="0"/>
        <v>12.5</v>
      </c>
      <c r="G19" s="3">
        <f t="shared" si="3"/>
        <v>73.5</v>
      </c>
      <c r="H19" s="20" t="s">
        <v>22</v>
      </c>
      <c r="I19" s="45">
        <v>0</v>
      </c>
      <c r="J19" s="45">
        <v>9</v>
      </c>
      <c r="K19" s="45">
        <v>0</v>
      </c>
      <c r="L19" s="45">
        <v>0</v>
      </c>
      <c r="M19" s="6">
        <f t="shared" si="1"/>
        <v>9</v>
      </c>
      <c r="N19" s="2">
        <f>M16+M17+M18+M19</f>
        <v>61</v>
      </c>
      <c r="O19" s="19" t="s">
        <v>16</v>
      </c>
      <c r="P19" s="46">
        <v>12</v>
      </c>
      <c r="Q19" s="46">
        <v>35</v>
      </c>
      <c r="R19" s="46">
        <v>0</v>
      </c>
      <c r="S19" s="46">
        <v>0</v>
      </c>
      <c r="T19" s="6">
        <f t="shared" si="2"/>
        <v>41</v>
      </c>
      <c r="U19" s="2">
        <f t="shared" si="5"/>
        <v>154.5</v>
      </c>
      <c r="AB19" s="51">
        <v>294</v>
      </c>
    </row>
    <row r="20" spans="1:28" ht="24" customHeight="1" x14ac:dyDescent="0.2">
      <c r="A20" s="19" t="s">
        <v>27</v>
      </c>
      <c r="B20" s="45">
        <v>2</v>
      </c>
      <c r="C20" s="45">
        <v>9</v>
      </c>
      <c r="D20" s="45">
        <v>0</v>
      </c>
      <c r="E20" s="45">
        <v>0</v>
      </c>
      <c r="F20" s="8">
        <f t="shared" si="0"/>
        <v>10</v>
      </c>
      <c r="G20" s="35"/>
      <c r="H20" s="19" t="s">
        <v>24</v>
      </c>
      <c r="I20" s="46">
        <v>4</v>
      </c>
      <c r="J20" s="46">
        <v>14</v>
      </c>
      <c r="K20" s="46">
        <v>0</v>
      </c>
      <c r="L20" s="46">
        <v>1</v>
      </c>
      <c r="M20" s="8">
        <f t="shared" si="1"/>
        <v>18.5</v>
      </c>
      <c r="N20" s="2">
        <f>M17+M18+M19+M20</f>
        <v>63.5</v>
      </c>
      <c r="O20" s="19" t="s">
        <v>45</v>
      </c>
      <c r="P20" s="45">
        <v>7</v>
      </c>
      <c r="Q20" s="45">
        <v>29</v>
      </c>
      <c r="R20" s="46">
        <v>0</v>
      </c>
      <c r="S20" s="45">
        <v>0</v>
      </c>
      <c r="T20" s="8">
        <f t="shared" si="2"/>
        <v>32.5</v>
      </c>
      <c r="U20" s="2">
        <f t="shared" si="5"/>
        <v>149</v>
      </c>
      <c r="AB20" s="51">
        <v>299</v>
      </c>
    </row>
    <row r="21" spans="1:28" ht="24" customHeight="1" thickBot="1" x14ac:dyDescent="0.25">
      <c r="A21" s="19" t="s">
        <v>28</v>
      </c>
      <c r="B21" s="46">
        <v>3</v>
      </c>
      <c r="C21" s="46">
        <v>11</v>
      </c>
      <c r="D21" s="46">
        <v>0</v>
      </c>
      <c r="E21" s="46">
        <v>0</v>
      </c>
      <c r="F21" s="6">
        <f t="shared" si="0"/>
        <v>12.5</v>
      </c>
      <c r="G21" s="36"/>
      <c r="H21" s="20" t="s">
        <v>25</v>
      </c>
      <c r="I21" s="46">
        <v>4</v>
      </c>
      <c r="J21" s="46">
        <v>20</v>
      </c>
      <c r="K21" s="46">
        <v>0</v>
      </c>
      <c r="L21" s="46">
        <v>0</v>
      </c>
      <c r="M21" s="6">
        <f t="shared" si="1"/>
        <v>22</v>
      </c>
      <c r="N21" s="2">
        <f>M18+M19+M20+M21</f>
        <v>67</v>
      </c>
      <c r="O21" s="21" t="s">
        <v>46</v>
      </c>
      <c r="P21" s="47">
        <v>9</v>
      </c>
      <c r="Q21" s="47">
        <v>31</v>
      </c>
      <c r="R21" s="47">
        <v>0</v>
      </c>
      <c r="S21" s="47">
        <v>0</v>
      </c>
      <c r="T21" s="7">
        <f t="shared" si="2"/>
        <v>35.5</v>
      </c>
      <c r="U21" s="3">
        <f t="shared" si="5"/>
        <v>151.5</v>
      </c>
      <c r="AB21" s="51">
        <v>299.5</v>
      </c>
    </row>
    <row r="22" spans="1:28" ht="24" customHeight="1" thickBot="1" x14ac:dyDescent="0.25">
      <c r="A22" s="19" t="s">
        <v>1</v>
      </c>
      <c r="B22" s="46">
        <v>6</v>
      </c>
      <c r="C22" s="46">
        <v>16</v>
      </c>
      <c r="D22" s="46">
        <v>0</v>
      </c>
      <c r="E22" s="46">
        <v>0</v>
      </c>
      <c r="F22" s="6">
        <f t="shared" si="0"/>
        <v>19</v>
      </c>
      <c r="G22" s="2"/>
      <c r="H22" s="21" t="s">
        <v>26</v>
      </c>
      <c r="I22" s="47">
        <v>4</v>
      </c>
      <c r="J22" s="47">
        <v>20</v>
      </c>
      <c r="K22" s="47">
        <v>0</v>
      </c>
      <c r="L22" s="47">
        <v>0</v>
      </c>
      <c r="M22" s="6">
        <f t="shared" si="1"/>
        <v>22</v>
      </c>
      <c r="N22" s="3">
        <f>M19+M20+M21+M22</f>
        <v>71.5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6" t="s">
        <v>47</v>
      </c>
      <c r="B23" s="137"/>
      <c r="C23" s="142" t="s">
        <v>50</v>
      </c>
      <c r="D23" s="143"/>
      <c r="E23" s="143"/>
      <c r="F23" s="144"/>
      <c r="G23" s="53">
        <f>MAX(G13:G19)</f>
        <v>102</v>
      </c>
      <c r="H23" s="140" t="s">
        <v>48</v>
      </c>
      <c r="I23" s="141"/>
      <c r="J23" s="133" t="s">
        <v>50</v>
      </c>
      <c r="K23" s="134"/>
      <c r="L23" s="134"/>
      <c r="M23" s="135"/>
      <c r="N23" s="54">
        <f>MAX(N10:N22)</f>
        <v>92</v>
      </c>
      <c r="O23" s="136" t="s">
        <v>49</v>
      </c>
      <c r="P23" s="137"/>
      <c r="Q23" s="142" t="s">
        <v>50</v>
      </c>
      <c r="R23" s="143"/>
      <c r="S23" s="143"/>
      <c r="T23" s="144"/>
      <c r="U23" s="53">
        <f>MAX(U13:U21)</f>
        <v>154.5</v>
      </c>
      <c r="AB23" s="1"/>
    </row>
    <row r="24" spans="1:28" ht="13.5" customHeight="1" x14ac:dyDescent="0.2">
      <c r="A24" s="138"/>
      <c r="B24" s="139"/>
      <c r="C24" s="52" t="s">
        <v>73</v>
      </c>
      <c r="D24" s="55"/>
      <c r="E24" s="55"/>
      <c r="F24" s="56" t="s">
        <v>79</v>
      </c>
      <c r="G24" s="57"/>
      <c r="H24" s="138"/>
      <c r="I24" s="139"/>
      <c r="J24" s="52" t="s">
        <v>73</v>
      </c>
      <c r="K24" s="55"/>
      <c r="L24" s="55"/>
      <c r="M24" s="56" t="s">
        <v>80</v>
      </c>
      <c r="N24" s="57"/>
      <c r="O24" s="138"/>
      <c r="P24" s="139"/>
      <c r="Q24" s="52" t="s">
        <v>73</v>
      </c>
      <c r="R24" s="55"/>
      <c r="S24" s="55"/>
      <c r="T24" s="56" t="s">
        <v>91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5" t="s">
        <v>51</v>
      </c>
      <c r="B26" s="145"/>
      <c r="C26" s="145"/>
      <c r="D26" s="145"/>
      <c r="E26" s="14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4" zoomScaleNormal="100" workbookViewId="0">
      <selection activeCell="N16" sqref="N1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6" t="s">
        <v>54</v>
      </c>
      <c r="B4" s="146"/>
      <c r="C4" s="146"/>
      <c r="D4" s="26"/>
      <c r="E4" s="151" t="str">
        <f>'G-1'!E4:H4</f>
        <v>DE OBRA</v>
      </c>
      <c r="F4" s="151"/>
      <c r="G4" s="151"/>
      <c r="H4" s="15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7" t="s">
        <v>56</v>
      </c>
      <c r="B5" s="147"/>
      <c r="C5" s="147"/>
      <c r="D5" s="151" t="str">
        <f>'G-1'!D5:H5</f>
        <v>CALLE 61 X CARRERA 44</v>
      </c>
      <c r="E5" s="151"/>
      <c r="F5" s="151"/>
      <c r="G5" s="151"/>
      <c r="H5" s="151"/>
      <c r="I5" s="147" t="s">
        <v>53</v>
      </c>
      <c r="J5" s="147"/>
      <c r="K5" s="147"/>
      <c r="L5" s="152">
        <f>'G-1'!L5:N5</f>
        <v>1160</v>
      </c>
      <c r="M5" s="152"/>
      <c r="N5" s="152"/>
      <c r="O5" s="12"/>
      <c r="P5" s="147" t="s">
        <v>57</v>
      </c>
      <c r="Q5" s="147"/>
      <c r="R5" s="147"/>
      <c r="S5" s="150" t="s">
        <v>61</v>
      </c>
      <c r="T5" s="150"/>
      <c r="U5" s="150"/>
    </row>
    <row r="6" spans="1:28" ht="12.75" customHeight="1" x14ac:dyDescent="0.2">
      <c r="A6" s="147" t="s">
        <v>55</v>
      </c>
      <c r="B6" s="147"/>
      <c r="C6" s="147"/>
      <c r="D6" s="161" t="s">
        <v>152</v>
      </c>
      <c r="E6" s="161"/>
      <c r="F6" s="161"/>
      <c r="G6" s="161"/>
      <c r="H6" s="161"/>
      <c r="I6" s="147" t="s">
        <v>59</v>
      </c>
      <c r="J6" s="147"/>
      <c r="K6" s="147"/>
      <c r="L6" s="153">
        <v>1</v>
      </c>
      <c r="M6" s="153"/>
      <c r="N6" s="153"/>
      <c r="O6" s="42"/>
      <c r="P6" s="147" t="s">
        <v>58</v>
      </c>
      <c r="Q6" s="147"/>
      <c r="R6" s="147"/>
      <c r="S6" s="160">
        <f>'G-1'!S6:U6</f>
        <v>43843</v>
      </c>
      <c r="T6" s="160"/>
      <c r="U6" s="160"/>
    </row>
    <row r="7" spans="1:28" ht="7.5" customHeight="1" x14ac:dyDescent="0.2">
      <c r="A7" s="13"/>
      <c r="B7" s="11"/>
      <c r="C7" s="11"/>
      <c r="D7" s="11"/>
      <c r="E7" s="159"/>
      <c r="F7" s="159"/>
      <c r="G7" s="159"/>
      <c r="H7" s="159"/>
      <c r="I7" s="159"/>
      <c r="J7" s="159"/>
      <c r="K7" s="15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4" t="s">
        <v>36</v>
      </c>
      <c r="B8" s="156" t="s">
        <v>34</v>
      </c>
      <c r="C8" s="157"/>
      <c r="D8" s="157"/>
      <c r="E8" s="158"/>
      <c r="F8" s="154" t="s">
        <v>35</v>
      </c>
      <c r="G8" s="154" t="s">
        <v>37</v>
      </c>
      <c r="H8" s="154" t="s">
        <v>36</v>
      </c>
      <c r="I8" s="156" t="s">
        <v>34</v>
      </c>
      <c r="J8" s="157"/>
      <c r="K8" s="157"/>
      <c r="L8" s="158"/>
      <c r="M8" s="154" t="s">
        <v>35</v>
      </c>
      <c r="N8" s="154" t="s">
        <v>37</v>
      </c>
      <c r="O8" s="154" t="s">
        <v>36</v>
      </c>
      <c r="P8" s="156" t="s">
        <v>34</v>
      </c>
      <c r="Q8" s="157"/>
      <c r="R8" s="157"/>
      <c r="S8" s="158"/>
      <c r="T8" s="154" t="s">
        <v>35</v>
      </c>
      <c r="U8" s="154" t="s">
        <v>37</v>
      </c>
    </row>
    <row r="9" spans="1:28" ht="12" customHeight="1" x14ac:dyDescent="0.2">
      <c r="A9" s="155"/>
      <c r="B9" s="15" t="s">
        <v>52</v>
      </c>
      <c r="C9" s="15" t="s">
        <v>0</v>
      </c>
      <c r="D9" s="15" t="s">
        <v>2</v>
      </c>
      <c r="E9" s="16" t="s">
        <v>3</v>
      </c>
      <c r="F9" s="155"/>
      <c r="G9" s="155"/>
      <c r="H9" s="155"/>
      <c r="I9" s="17" t="s">
        <v>52</v>
      </c>
      <c r="J9" s="17" t="s">
        <v>0</v>
      </c>
      <c r="K9" s="15" t="s">
        <v>2</v>
      </c>
      <c r="L9" s="16" t="s">
        <v>3</v>
      </c>
      <c r="M9" s="155"/>
      <c r="N9" s="155"/>
      <c r="O9" s="155"/>
      <c r="P9" s="17" t="s">
        <v>52</v>
      </c>
      <c r="Q9" s="17" t="s">
        <v>0</v>
      </c>
      <c r="R9" s="15" t="s">
        <v>2</v>
      </c>
      <c r="S9" s="16" t="s">
        <v>3</v>
      </c>
      <c r="T9" s="155"/>
      <c r="U9" s="155"/>
    </row>
    <row r="10" spans="1:28" ht="24" customHeight="1" x14ac:dyDescent="0.2">
      <c r="A10" s="18" t="s">
        <v>11</v>
      </c>
      <c r="B10" s="46">
        <v>89</v>
      </c>
      <c r="C10" s="46">
        <v>116</v>
      </c>
      <c r="D10" s="46">
        <v>0</v>
      </c>
      <c r="E10" s="46">
        <v>0</v>
      </c>
      <c r="F10" s="6">
        <f t="shared" ref="F10:F22" si="0">B10*0.5+C10*1+D10*2+E10*2.5</f>
        <v>160.5</v>
      </c>
      <c r="G10" s="2"/>
      <c r="H10" s="19" t="s">
        <v>4</v>
      </c>
      <c r="I10" s="46">
        <v>26</v>
      </c>
      <c r="J10" s="46">
        <v>95</v>
      </c>
      <c r="K10" s="46">
        <v>0</v>
      </c>
      <c r="L10" s="46">
        <v>1</v>
      </c>
      <c r="M10" s="6">
        <f t="shared" ref="M10:M22" si="1">I10*0.5+J10*1+K10*2+L10*2.5</f>
        <v>110.5</v>
      </c>
      <c r="N10" s="9">
        <f>F20+F21+F22+M10</f>
        <v>360</v>
      </c>
      <c r="O10" s="19" t="s">
        <v>43</v>
      </c>
      <c r="P10" s="46">
        <v>19</v>
      </c>
      <c r="Q10" s="46">
        <v>67</v>
      </c>
      <c r="R10" s="46">
        <v>0</v>
      </c>
      <c r="S10" s="46">
        <v>0</v>
      </c>
      <c r="T10" s="6">
        <f t="shared" ref="T10:T21" si="2">P10*0.5+Q10*1+R10*2+S10*2.5</f>
        <v>76.5</v>
      </c>
      <c r="U10" s="10"/>
      <c r="AB10" s="1"/>
    </row>
    <row r="11" spans="1:28" ht="24" customHeight="1" x14ac:dyDescent="0.2">
      <c r="A11" s="18" t="s">
        <v>14</v>
      </c>
      <c r="B11" s="46">
        <v>67</v>
      </c>
      <c r="C11" s="46">
        <v>132</v>
      </c>
      <c r="D11" s="46">
        <v>0</v>
      </c>
      <c r="E11" s="46">
        <v>0</v>
      </c>
      <c r="F11" s="6">
        <f t="shared" si="0"/>
        <v>165.5</v>
      </c>
      <c r="G11" s="2"/>
      <c r="H11" s="19" t="s">
        <v>5</v>
      </c>
      <c r="I11" s="46">
        <v>24</v>
      </c>
      <c r="J11" s="46">
        <v>67</v>
      </c>
      <c r="K11" s="46">
        <v>0</v>
      </c>
      <c r="L11" s="46">
        <v>0</v>
      </c>
      <c r="M11" s="6">
        <f t="shared" si="1"/>
        <v>79</v>
      </c>
      <c r="N11" s="9">
        <f>F21+F22+M10+M11</f>
        <v>353</v>
      </c>
      <c r="O11" s="19" t="s">
        <v>44</v>
      </c>
      <c r="P11" s="46">
        <v>22</v>
      </c>
      <c r="Q11" s="46">
        <v>77</v>
      </c>
      <c r="R11" s="46">
        <v>0</v>
      </c>
      <c r="S11" s="46">
        <v>1</v>
      </c>
      <c r="T11" s="6">
        <f t="shared" si="2"/>
        <v>90.5</v>
      </c>
      <c r="U11" s="2"/>
      <c r="AB11" s="1"/>
    </row>
    <row r="12" spans="1:28" ht="24" customHeight="1" x14ac:dyDescent="0.2">
      <c r="A12" s="18" t="s">
        <v>17</v>
      </c>
      <c r="B12" s="46">
        <v>90</v>
      </c>
      <c r="C12" s="46">
        <v>133</v>
      </c>
      <c r="D12" s="46">
        <v>0</v>
      </c>
      <c r="E12" s="46">
        <v>0</v>
      </c>
      <c r="F12" s="6">
        <f t="shared" si="0"/>
        <v>178</v>
      </c>
      <c r="G12" s="2"/>
      <c r="H12" s="19" t="s">
        <v>6</v>
      </c>
      <c r="I12" s="46">
        <v>22</v>
      </c>
      <c r="J12" s="46">
        <v>51</v>
      </c>
      <c r="K12" s="46">
        <v>0</v>
      </c>
      <c r="L12" s="46">
        <v>1</v>
      </c>
      <c r="M12" s="6">
        <f t="shared" si="1"/>
        <v>64.5</v>
      </c>
      <c r="N12" s="2">
        <f>F22+M10+M11+M12</f>
        <v>323</v>
      </c>
      <c r="O12" s="19" t="s">
        <v>32</v>
      </c>
      <c r="P12" s="46">
        <v>18</v>
      </c>
      <c r="Q12" s="46">
        <v>90</v>
      </c>
      <c r="R12" s="46">
        <v>0</v>
      </c>
      <c r="S12" s="46">
        <v>1</v>
      </c>
      <c r="T12" s="6">
        <f t="shared" si="2"/>
        <v>101.5</v>
      </c>
      <c r="U12" s="2"/>
      <c r="AB12" s="1"/>
    </row>
    <row r="13" spans="1:28" ht="24" customHeight="1" x14ac:dyDescent="0.2">
      <c r="A13" s="18" t="s">
        <v>19</v>
      </c>
      <c r="B13" s="46">
        <v>58</v>
      </c>
      <c r="C13" s="46">
        <v>112</v>
      </c>
      <c r="D13" s="46">
        <v>0</v>
      </c>
      <c r="E13" s="46">
        <v>0</v>
      </c>
      <c r="F13" s="6">
        <f t="shared" si="0"/>
        <v>141</v>
      </c>
      <c r="G13" s="2">
        <f t="shared" ref="G13:G19" si="3">F10+F11+F12+F13</f>
        <v>645</v>
      </c>
      <c r="H13" s="19" t="s">
        <v>7</v>
      </c>
      <c r="I13" s="46">
        <v>28</v>
      </c>
      <c r="J13" s="46">
        <v>64</v>
      </c>
      <c r="K13" s="46">
        <v>0</v>
      </c>
      <c r="L13" s="46">
        <v>0</v>
      </c>
      <c r="M13" s="6">
        <f t="shared" si="1"/>
        <v>78</v>
      </c>
      <c r="N13" s="2">
        <f t="shared" ref="N13:N18" si="4">M10+M11+M12+M13</f>
        <v>332</v>
      </c>
      <c r="O13" s="19" t="s">
        <v>33</v>
      </c>
      <c r="P13" s="46">
        <v>16</v>
      </c>
      <c r="Q13" s="46">
        <v>66</v>
      </c>
      <c r="R13" s="46">
        <v>0</v>
      </c>
      <c r="S13" s="46">
        <v>1</v>
      </c>
      <c r="T13" s="6">
        <f t="shared" si="2"/>
        <v>76.5</v>
      </c>
      <c r="U13" s="2">
        <f t="shared" ref="U13:U21" si="5">T10+T11+T12+T13</f>
        <v>345</v>
      </c>
      <c r="AB13" s="51">
        <v>212.5</v>
      </c>
    </row>
    <row r="14" spans="1:28" ht="24" customHeight="1" x14ac:dyDescent="0.2">
      <c r="A14" s="18" t="s">
        <v>21</v>
      </c>
      <c r="B14" s="46">
        <v>45</v>
      </c>
      <c r="C14" s="46">
        <v>105</v>
      </c>
      <c r="D14" s="46">
        <v>0</v>
      </c>
      <c r="E14" s="46">
        <v>1</v>
      </c>
      <c r="F14" s="6">
        <f t="shared" si="0"/>
        <v>130</v>
      </c>
      <c r="G14" s="2">
        <f t="shared" si="3"/>
        <v>614.5</v>
      </c>
      <c r="H14" s="19" t="s">
        <v>9</v>
      </c>
      <c r="I14" s="46">
        <v>21</v>
      </c>
      <c r="J14" s="46">
        <v>50</v>
      </c>
      <c r="K14" s="46">
        <v>0</v>
      </c>
      <c r="L14" s="46">
        <v>0</v>
      </c>
      <c r="M14" s="6">
        <f t="shared" si="1"/>
        <v>60.5</v>
      </c>
      <c r="N14" s="2">
        <f t="shared" si="4"/>
        <v>282</v>
      </c>
      <c r="O14" s="19" t="s">
        <v>29</v>
      </c>
      <c r="P14" s="45">
        <v>18</v>
      </c>
      <c r="Q14" s="45">
        <v>61</v>
      </c>
      <c r="R14" s="45">
        <v>0</v>
      </c>
      <c r="S14" s="45">
        <v>2</v>
      </c>
      <c r="T14" s="6">
        <f t="shared" si="2"/>
        <v>75</v>
      </c>
      <c r="U14" s="2">
        <f t="shared" si="5"/>
        <v>343.5</v>
      </c>
      <c r="AB14" s="51">
        <v>226</v>
      </c>
    </row>
    <row r="15" spans="1:28" ht="24" customHeight="1" x14ac:dyDescent="0.2">
      <c r="A15" s="18" t="s">
        <v>23</v>
      </c>
      <c r="B15" s="46">
        <v>31</v>
      </c>
      <c r="C15" s="46">
        <v>78</v>
      </c>
      <c r="D15" s="46">
        <v>0</v>
      </c>
      <c r="E15" s="46">
        <v>3</v>
      </c>
      <c r="F15" s="6">
        <f t="shared" si="0"/>
        <v>101</v>
      </c>
      <c r="G15" s="2">
        <f t="shared" si="3"/>
        <v>550</v>
      </c>
      <c r="H15" s="19" t="s">
        <v>12</v>
      </c>
      <c r="I15" s="46">
        <v>23</v>
      </c>
      <c r="J15" s="46">
        <v>58</v>
      </c>
      <c r="K15" s="46">
        <v>0</v>
      </c>
      <c r="L15" s="46">
        <v>0</v>
      </c>
      <c r="M15" s="6">
        <f t="shared" si="1"/>
        <v>69.5</v>
      </c>
      <c r="N15" s="2">
        <f t="shared" si="4"/>
        <v>272.5</v>
      </c>
      <c r="O15" s="18" t="s">
        <v>30</v>
      </c>
      <c r="P15" s="46">
        <v>26</v>
      </c>
      <c r="Q15" s="46">
        <v>63</v>
      </c>
      <c r="R15" s="46">
        <v>0</v>
      </c>
      <c r="S15" s="46">
        <v>2</v>
      </c>
      <c r="T15" s="6">
        <f t="shared" si="2"/>
        <v>81</v>
      </c>
      <c r="U15" s="2">
        <f t="shared" si="5"/>
        <v>334</v>
      </c>
      <c r="AB15" s="51">
        <v>233.5</v>
      </c>
    </row>
    <row r="16" spans="1:28" ht="24" customHeight="1" x14ac:dyDescent="0.2">
      <c r="A16" s="18" t="s">
        <v>39</v>
      </c>
      <c r="B16" s="46">
        <v>38</v>
      </c>
      <c r="C16" s="46">
        <v>92</v>
      </c>
      <c r="D16" s="46">
        <v>0</v>
      </c>
      <c r="E16" s="46">
        <v>0</v>
      </c>
      <c r="F16" s="6">
        <f t="shared" si="0"/>
        <v>111</v>
      </c>
      <c r="G16" s="2">
        <f t="shared" si="3"/>
        <v>483</v>
      </c>
      <c r="H16" s="19" t="s">
        <v>15</v>
      </c>
      <c r="I16" s="46">
        <v>21</v>
      </c>
      <c r="J16" s="46">
        <v>63</v>
      </c>
      <c r="K16" s="46">
        <v>0</v>
      </c>
      <c r="L16" s="46">
        <v>0</v>
      </c>
      <c r="M16" s="6">
        <f t="shared" si="1"/>
        <v>73.5</v>
      </c>
      <c r="N16" s="2">
        <f t="shared" si="4"/>
        <v>281.5</v>
      </c>
      <c r="O16" s="19" t="s">
        <v>8</v>
      </c>
      <c r="P16" s="46">
        <v>34</v>
      </c>
      <c r="Q16" s="46">
        <v>99</v>
      </c>
      <c r="R16" s="46">
        <v>0</v>
      </c>
      <c r="S16" s="46">
        <v>1</v>
      </c>
      <c r="T16" s="6">
        <f t="shared" si="2"/>
        <v>118.5</v>
      </c>
      <c r="U16" s="2">
        <f t="shared" si="5"/>
        <v>351</v>
      </c>
      <c r="AB16" s="51">
        <v>234</v>
      </c>
    </row>
    <row r="17" spans="1:28" ht="24" customHeight="1" x14ac:dyDescent="0.2">
      <c r="A17" s="18" t="s">
        <v>40</v>
      </c>
      <c r="B17" s="46">
        <v>29</v>
      </c>
      <c r="C17" s="46">
        <v>90</v>
      </c>
      <c r="D17" s="46">
        <v>0</v>
      </c>
      <c r="E17" s="46">
        <v>1</v>
      </c>
      <c r="F17" s="6">
        <f t="shared" si="0"/>
        <v>107</v>
      </c>
      <c r="G17" s="2">
        <f t="shared" si="3"/>
        <v>449</v>
      </c>
      <c r="H17" s="19" t="s">
        <v>18</v>
      </c>
      <c r="I17" s="46">
        <v>26</v>
      </c>
      <c r="J17" s="46">
        <v>71</v>
      </c>
      <c r="K17" s="46">
        <v>0</v>
      </c>
      <c r="L17" s="46">
        <v>0</v>
      </c>
      <c r="M17" s="6">
        <f t="shared" si="1"/>
        <v>84</v>
      </c>
      <c r="N17" s="2">
        <f t="shared" si="4"/>
        <v>287.5</v>
      </c>
      <c r="O17" s="19" t="s">
        <v>10</v>
      </c>
      <c r="P17" s="46">
        <v>29</v>
      </c>
      <c r="Q17" s="46">
        <v>88</v>
      </c>
      <c r="R17" s="46">
        <v>1</v>
      </c>
      <c r="S17" s="46">
        <v>0</v>
      </c>
      <c r="T17" s="6">
        <f t="shared" si="2"/>
        <v>104.5</v>
      </c>
      <c r="U17" s="2">
        <f t="shared" si="5"/>
        <v>379</v>
      </c>
      <c r="AB17" s="51">
        <v>248</v>
      </c>
    </row>
    <row r="18" spans="1:28" ht="24" customHeight="1" x14ac:dyDescent="0.2">
      <c r="A18" s="18" t="s">
        <v>41</v>
      </c>
      <c r="B18" s="46">
        <v>26</v>
      </c>
      <c r="C18" s="46">
        <v>78</v>
      </c>
      <c r="D18" s="46">
        <v>0</v>
      </c>
      <c r="E18" s="46">
        <v>3</v>
      </c>
      <c r="F18" s="6">
        <f t="shared" si="0"/>
        <v>98.5</v>
      </c>
      <c r="G18" s="2">
        <f t="shared" si="3"/>
        <v>417.5</v>
      </c>
      <c r="H18" s="19" t="s">
        <v>20</v>
      </c>
      <c r="I18" s="46">
        <v>20</v>
      </c>
      <c r="J18" s="46">
        <v>85</v>
      </c>
      <c r="K18" s="46">
        <v>0</v>
      </c>
      <c r="L18" s="46">
        <v>0</v>
      </c>
      <c r="M18" s="6">
        <f t="shared" si="1"/>
        <v>95</v>
      </c>
      <c r="N18" s="2">
        <f t="shared" si="4"/>
        <v>322</v>
      </c>
      <c r="O18" s="19" t="s">
        <v>13</v>
      </c>
      <c r="P18" s="46">
        <v>23</v>
      </c>
      <c r="Q18" s="46">
        <v>89</v>
      </c>
      <c r="R18" s="46">
        <v>0</v>
      </c>
      <c r="S18" s="46">
        <v>1</v>
      </c>
      <c r="T18" s="6">
        <f t="shared" si="2"/>
        <v>103</v>
      </c>
      <c r="U18" s="2">
        <f t="shared" si="5"/>
        <v>407</v>
      </c>
      <c r="AB18" s="51">
        <v>248</v>
      </c>
    </row>
    <row r="19" spans="1:28" ht="24" customHeight="1" thickBot="1" x14ac:dyDescent="0.25">
      <c r="A19" s="21" t="s">
        <v>42</v>
      </c>
      <c r="B19" s="47">
        <v>25</v>
      </c>
      <c r="C19" s="47">
        <v>62</v>
      </c>
      <c r="D19" s="47">
        <v>0</v>
      </c>
      <c r="E19" s="47">
        <v>3</v>
      </c>
      <c r="F19" s="7">
        <f t="shared" si="0"/>
        <v>82</v>
      </c>
      <c r="G19" s="3">
        <f t="shared" si="3"/>
        <v>398.5</v>
      </c>
      <c r="H19" s="20" t="s">
        <v>22</v>
      </c>
      <c r="I19" s="45">
        <v>24</v>
      </c>
      <c r="J19" s="45">
        <v>76</v>
      </c>
      <c r="K19" s="45">
        <v>0</v>
      </c>
      <c r="L19" s="45">
        <v>2</v>
      </c>
      <c r="M19" s="6">
        <f t="shared" si="1"/>
        <v>93</v>
      </c>
      <c r="N19" s="2">
        <f>M16+M17+M18+M19</f>
        <v>345.5</v>
      </c>
      <c r="O19" s="19" t="s">
        <v>16</v>
      </c>
      <c r="P19" s="46">
        <v>18</v>
      </c>
      <c r="Q19" s="46">
        <v>71</v>
      </c>
      <c r="R19" s="46">
        <v>0</v>
      </c>
      <c r="S19" s="46">
        <v>0</v>
      </c>
      <c r="T19" s="6">
        <f t="shared" si="2"/>
        <v>80</v>
      </c>
      <c r="U19" s="2">
        <f t="shared" si="5"/>
        <v>406</v>
      </c>
      <c r="AB19" s="51">
        <v>262</v>
      </c>
    </row>
    <row r="20" spans="1:28" ht="24" customHeight="1" x14ac:dyDescent="0.2">
      <c r="A20" s="19" t="s">
        <v>27</v>
      </c>
      <c r="B20" s="45">
        <v>30</v>
      </c>
      <c r="C20" s="45">
        <v>71</v>
      </c>
      <c r="D20" s="45">
        <v>0</v>
      </c>
      <c r="E20" s="45">
        <v>0</v>
      </c>
      <c r="F20" s="8">
        <f t="shared" si="0"/>
        <v>86</v>
      </c>
      <c r="G20" s="35"/>
      <c r="H20" s="19" t="s">
        <v>24</v>
      </c>
      <c r="I20" s="46">
        <v>27</v>
      </c>
      <c r="J20" s="46">
        <v>59</v>
      </c>
      <c r="K20" s="46">
        <v>0</v>
      </c>
      <c r="L20" s="46">
        <v>1</v>
      </c>
      <c r="M20" s="8">
        <f t="shared" si="1"/>
        <v>75</v>
      </c>
      <c r="N20" s="2">
        <f>M17+M18+M19+M20</f>
        <v>347</v>
      </c>
      <c r="O20" s="19" t="s">
        <v>45</v>
      </c>
      <c r="P20" s="45">
        <v>24</v>
      </c>
      <c r="Q20" s="45">
        <v>76</v>
      </c>
      <c r="R20" s="45">
        <v>0</v>
      </c>
      <c r="S20" s="45">
        <v>1</v>
      </c>
      <c r="T20" s="8">
        <f t="shared" si="2"/>
        <v>90.5</v>
      </c>
      <c r="U20" s="2">
        <f t="shared" si="5"/>
        <v>378</v>
      </c>
      <c r="AB20" s="51">
        <v>275</v>
      </c>
    </row>
    <row r="21" spans="1:28" ht="24" customHeight="1" thickBot="1" x14ac:dyDescent="0.25">
      <c r="A21" s="19" t="s">
        <v>28</v>
      </c>
      <c r="B21" s="46">
        <v>21</v>
      </c>
      <c r="C21" s="46">
        <v>79</v>
      </c>
      <c r="D21" s="46">
        <v>0</v>
      </c>
      <c r="E21" s="46">
        <v>2</v>
      </c>
      <c r="F21" s="6">
        <f t="shared" si="0"/>
        <v>94.5</v>
      </c>
      <c r="G21" s="36"/>
      <c r="H21" s="20" t="s">
        <v>25</v>
      </c>
      <c r="I21" s="46">
        <v>24</v>
      </c>
      <c r="J21" s="46">
        <v>71</v>
      </c>
      <c r="K21" s="46">
        <v>0</v>
      </c>
      <c r="L21" s="46">
        <v>1</v>
      </c>
      <c r="M21" s="6">
        <f t="shared" si="1"/>
        <v>85.5</v>
      </c>
      <c r="N21" s="2">
        <f>M18+M19+M20+M21</f>
        <v>348.5</v>
      </c>
      <c r="O21" s="21" t="s">
        <v>46</v>
      </c>
      <c r="P21" s="47">
        <v>22</v>
      </c>
      <c r="Q21" s="47">
        <v>61</v>
      </c>
      <c r="R21" s="47">
        <v>0</v>
      </c>
      <c r="S21" s="47">
        <v>0</v>
      </c>
      <c r="T21" s="7">
        <f t="shared" si="2"/>
        <v>72</v>
      </c>
      <c r="U21" s="3">
        <f t="shared" si="5"/>
        <v>345.5</v>
      </c>
      <c r="AB21" s="51">
        <v>276</v>
      </c>
    </row>
    <row r="22" spans="1:28" ht="24" customHeight="1" thickBot="1" x14ac:dyDescent="0.25">
      <c r="A22" s="19" t="s">
        <v>1</v>
      </c>
      <c r="B22" s="46">
        <v>19</v>
      </c>
      <c r="C22" s="46">
        <v>57</v>
      </c>
      <c r="D22" s="46">
        <v>0</v>
      </c>
      <c r="E22" s="46">
        <v>1</v>
      </c>
      <c r="F22" s="6">
        <f t="shared" si="0"/>
        <v>69</v>
      </c>
      <c r="G22" s="2"/>
      <c r="H22" s="21" t="s">
        <v>26</v>
      </c>
      <c r="I22" s="47">
        <v>25</v>
      </c>
      <c r="J22" s="47">
        <v>82</v>
      </c>
      <c r="K22" s="47">
        <v>0</v>
      </c>
      <c r="L22" s="47">
        <v>4</v>
      </c>
      <c r="M22" s="6">
        <f t="shared" si="1"/>
        <v>104.5</v>
      </c>
      <c r="N22" s="3">
        <f>M19+M20+M21+M22</f>
        <v>358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6" t="s">
        <v>47</v>
      </c>
      <c r="B23" s="137"/>
      <c r="C23" s="142" t="s">
        <v>50</v>
      </c>
      <c r="D23" s="143"/>
      <c r="E23" s="143"/>
      <c r="F23" s="144"/>
      <c r="G23" s="53">
        <f>MAX(G13:G19)</f>
        <v>645</v>
      </c>
      <c r="H23" s="140" t="s">
        <v>48</v>
      </c>
      <c r="I23" s="141"/>
      <c r="J23" s="133" t="s">
        <v>50</v>
      </c>
      <c r="K23" s="134"/>
      <c r="L23" s="134"/>
      <c r="M23" s="135"/>
      <c r="N23" s="54">
        <f>MAX(N10:N22)</f>
        <v>360</v>
      </c>
      <c r="O23" s="136" t="s">
        <v>49</v>
      </c>
      <c r="P23" s="137"/>
      <c r="Q23" s="142" t="s">
        <v>50</v>
      </c>
      <c r="R23" s="143"/>
      <c r="S23" s="143"/>
      <c r="T23" s="144"/>
      <c r="U23" s="53">
        <f>MAX(U13:U21)</f>
        <v>407</v>
      </c>
      <c r="AB23" s="1"/>
    </row>
    <row r="24" spans="1:28" ht="13.5" customHeight="1" x14ac:dyDescent="0.2">
      <c r="A24" s="138"/>
      <c r="B24" s="139"/>
      <c r="C24" s="52" t="s">
        <v>73</v>
      </c>
      <c r="D24" s="55"/>
      <c r="E24" s="55"/>
      <c r="F24" s="56" t="s">
        <v>65</v>
      </c>
      <c r="G24" s="57"/>
      <c r="H24" s="138"/>
      <c r="I24" s="139"/>
      <c r="J24" s="52" t="s">
        <v>73</v>
      </c>
      <c r="K24" s="55"/>
      <c r="L24" s="55"/>
      <c r="M24" s="56" t="s">
        <v>74</v>
      </c>
      <c r="N24" s="57"/>
      <c r="O24" s="138"/>
      <c r="P24" s="139"/>
      <c r="Q24" s="52" t="s">
        <v>73</v>
      </c>
      <c r="R24" s="55"/>
      <c r="S24" s="55"/>
      <c r="T24" s="56" t="s">
        <v>69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5" t="s">
        <v>51</v>
      </c>
      <c r="B26" s="145"/>
      <c r="C26" s="145"/>
      <c r="D26" s="145"/>
      <c r="E26" s="14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3" zoomScaleNormal="100" workbookViewId="0">
      <selection activeCell="R17" sqref="R1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6" t="s">
        <v>54</v>
      </c>
      <c r="B4" s="146"/>
      <c r="C4" s="146"/>
      <c r="D4" s="26"/>
      <c r="E4" s="151" t="str">
        <f>'G-1'!E4:H4</f>
        <v>DE OBRA</v>
      </c>
      <c r="F4" s="151"/>
      <c r="G4" s="151"/>
      <c r="H4" s="15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7" t="s">
        <v>56</v>
      </c>
      <c r="B5" s="147"/>
      <c r="C5" s="147"/>
      <c r="D5" s="151" t="str">
        <f>'G-1'!D5:H5</f>
        <v>CALLE 61 X CARRERA 44</v>
      </c>
      <c r="E5" s="151"/>
      <c r="F5" s="151"/>
      <c r="G5" s="151"/>
      <c r="H5" s="151"/>
      <c r="I5" s="147" t="s">
        <v>53</v>
      </c>
      <c r="J5" s="147"/>
      <c r="K5" s="147"/>
      <c r="L5" s="152">
        <f>'G-1'!L5:N5</f>
        <v>1160</v>
      </c>
      <c r="M5" s="152"/>
      <c r="N5" s="152"/>
      <c r="O5" s="12"/>
      <c r="P5" s="147" t="s">
        <v>57</v>
      </c>
      <c r="Q5" s="147"/>
      <c r="R5" s="147"/>
      <c r="S5" s="150" t="s">
        <v>151</v>
      </c>
      <c r="T5" s="150"/>
      <c r="U5" s="150"/>
    </row>
    <row r="6" spans="1:28" ht="12.75" customHeight="1" x14ac:dyDescent="0.2">
      <c r="A6" s="147" t="s">
        <v>55</v>
      </c>
      <c r="B6" s="147"/>
      <c r="C6" s="147"/>
      <c r="D6" s="148" t="s">
        <v>149</v>
      </c>
      <c r="E6" s="148"/>
      <c r="F6" s="148"/>
      <c r="G6" s="148"/>
      <c r="H6" s="148"/>
      <c r="I6" s="147" t="s">
        <v>59</v>
      </c>
      <c r="J6" s="147"/>
      <c r="K6" s="147"/>
      <c r="L6" s="153">
        <v>2</v>
      </c>
      <c r="M6" s="153"/>
      <c r="N6" s="153"/>
      <c r="O6" s="42"/>
      <c r="P6" s="147" t="s">
        <v>58</v>
      </c>
      <c r="Q6" s="147"/>
      <c r="R6" s="147"/>
      <c r="S6" s="160">
        <f>'G-1'!S6:U6</f>
        <v>43843</v>
      </c>
      <c r="T6" s="160"/>
      <c r="U6" s="160"/>
    </row>
    <row r="7" spans="1:28" ht="7.5" customHeight="1" x14ac:dyDescent="0.2">
      <c r="A7" s="13"/>
      <c r="B7" s="11"/>
      <c r="C7" s="11"/>
      <c r="D7" s="11"/>
      <c r="E7" s="159"/>
      <c r="F7" s="159"/>
      <c r="G7" s="159"/>
      <c r="H7" s="159"/>
      <c r="I7" s="159"/>
      <c r="J7" s="159"/>
      <c r="K7" s="15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4" t="s">
        <v>36</v>
      </c>
      <c r="B8" s="156" t="s">
        <v>34</v>
      </c>
      <c r="C8" s="157"/>
      <c r="D8" s="157"/>
      <c r="E8" s="158"/>
      <c r="F8" s="154" t="s">
        <v>35</v>
      </c>
      <c r="G8" s="154" t="s">
        <v>37</v>
      </c>
      <c r="H8" s="154" t="s">
        <v>36</v>
      </c>
      <c r="I8" s="156" t="s">
        <v>34</v>
      </c>
      <c r="J8" s="157"/>
      <c r="K8" s="157"/>
      <c r="L8" s="158"/>
      <c r="M8" s="154" t="s">
        <v>35</v>
      </c>
      <c r="N8" s="154" t="s">
        <v>37</v>
      </c>
      <c r="O8" s="154" t="s">
        <v>36</v>
      </c>
      <c r="P8" s="156" t="s">
        <v>34</v>
      </c>
      <c r="Q8" s="157"/>
      <c r="R8" s="157"/>
      <c r="S8" s="158"/>
      <c r="T8" s="154" t="s">
        <v>35</v>
      </c>
      <c r="U8" s="154" t="s">
        <v>37</v>
      </c>
    </row>
    <row r="9" spans="1:28" ht="12" customHeight="1" x14ac:dyDescent="0.2">
      <c r="A9" s="155"/>
      <c r="B9" s="15" t="s">
        <v>52</v>
      </c>
      <c r="C9" s="15" t="s">
        <v>0</v>
      </c>
      <c r="D9" s="15" t="s">
        <v>2</v>
      </c>
      <c r="E9" s="16" t="s">
        <v>3</v>
      </c>
      <c r="F9" s="155"/>
      <c r="G9" s="155"/>
      <c r="H9" s="155"/>
      <c r="I9" s="17" t="s">
        <v>52</v>
      </c>
      <c r="J9" s="17" t="s">
        <v>0</v>
      </c>
      <c r="K9" s="15" t="s">
        <v>2</v>
      </c>
      <c r="L9" s="16" t="s">
        <v>3</v>
      </c>
      <c r="M9" s="155"/>
      <c r="N9" s="155"/>
      <c r="O9" s="155"/>
      <c r="P9" s="17" t="s">
        <v>52</v>
      </c>
      <c r="Q9" s="17" t="s">
        <v>0</v>
      </c>
      <c r="R9" s="15" t="s">
        <v>2</v>
      </c>
      <c r="S9" s="16" t="s">
        <v>3</v>
      </c>
      <c r="T9" s="155"/>
      <c r="U9" s="155"/>
    </row>
    <row r="10" spans="1:28" ht="24" customHeight="1" x14ac:dyDescent="0.2">
      <c r="A10" s="18" t="s">
        <v>11</v>
      </c>
      <c r="B10" s="46">
        <v>55</v>
      </c>
      <c r="C10" s="46">
        <v>291</v>
      </c>
      <c r="D10" s="46">
        <v>17</v>
      </c>
      <c r="E10" s="46">
        <v>2</v>
      </c>
      <c r="F10" s="48">
        <f>B10*0.5+C10*1+D10*2+E10*2.5</f>
        <v>357.5</v>
      </c>
      <c r="G10" s="2"/>
      <c r="H10" s="19" t="s">
        <v>4</v>
      </c>
      <c r="I10" s="46">
        <v>104</v>
      </c>
      <c r="J10" s="46">
        <v>222</v>
      </c>
      <c r="K10" s="46">
        <v>20</v>
      </c>
      <c r="L10" s="46">
        <v>6</v>
      </c>
      <c r="M10" s="6">
        <f>I10*0.5+J10*1+K10*2+L10*2.5</f>
        <v>329</v>
      </c>
      <c r="N10" s="9">
        <f>F20+F21+F22+M10</f>
        <v>1239.5</v>
      </c>
      <c r="O10" s="19" t="s">
        <v>43</v>
      </c>
      <c r="P10" s="46">
        <v>95</v>
      </c>
      <c r="Q10" s="46">
        <v>221</v>
      </c>
      <c r="R10" s="46">
        <v>15</v>
      </c>
      <c r="S10" s="46">
        <v>3</v>
      </c>
      <c r="T10" s="6">
        <f>P10*0.5+Q10*1+R10*2+S10*2.5</f>
        <v>306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70</v>
      </c>
      <c r="C11" s="46">
        <v>312</v>
      </c>
      <c r="D11" s="46">
        <v>15</v>
      </c>
      <c r="E11" s="46">
        <v>2</v>
      </c>
      <c r="F11" s="6">
        <f t="shared" ref="F11:F22" si="0">B11*0.5+C11*1+D11*2+E11*2.5</f>
        <v>382</v>
      </c>
      <c r="G11" s="2"/>
      <c r="H11" s="19" t="s">
        <v>5</v>
      </c>
      <c r="I11" s="46">
        <v>97</v>
      </c>
      <c r="J11" s="46">
        <v>231</v>
      </c>
      <c r="K11" s="46">
        <v>20</v>
      </c>
      <c r="L11" s="46">
        <v>6</v>
      </c>
      <c r="M11" s="6">
        <f t="shared" ref="M11:M22" si="1">I11*0.5+J11*1+K11*2+L11*2.5</f>
        <v>334.5</v>
      </c>
      <c r="N11" s="9">
        <f>F21+F22+M10+M11</f>
        <v>1300</v>
      </c>
      <c r="O11" s="19" t="s">
        <v>44</v>
      </c>
      <c r="P11" s="46">
        <v>111</v>
      </c>
      <c r="Q11" s="46">
        <v>200</v>
      </c>
      <c r="R11" s="46">
        <v>13</v>
      </c>
      <c r="S11" s="46">
        <v>3</v>
      </c>
      <c r="T11" s="6">
        <f t="shared" ref="T11:T21" si="2">P11*0.5+Q11*1+R11*2+S11*2.5</f>
        <v>289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70</v>
      </c>
      <c r="C12" s="46">
        <v>283</v>
      </c>
      <c r="D12" s="46">
        <v>14</v>
      </c>
      <c r="E12" s="46">
        <v>4</v>
      </c>
      <c r="F12" s="6">
        <f t="shared" si="0"/>
        <v>356</v>
      </c>
      <c r="G12" s="2"/>
      <c r="H12" s="19" t="s">
        <v>6</v>
      </c>
      <c r="I12" s="46">
        <v>82</v>
      </c>
      <c r="J12" s="46">
        <v>237</v>
      </c>
      <c r="K12" s="46">
        <v>15</v>
      </c>
      <c r="L12" s="46">
        <v>6</v>
      </c>
      <c r="M12" s="6">
        <f t="shared" si="1"/>
        <v>323</v>
      </c>
      <c r="N12" s="2">
        <f>F22+M10+M11+M12</f>
        <v>1311</v>
      </c>
      <c r="O12" s="19" t="s">
        <v>32</v>
      </c>
      <c r="P12" s="46">
        <v>85</v>
      </c>
      <c r="Q12" s="46">
        <v>251</v>
      </c>
      <c r="R12" s="46">
        <v>11</v>
      </c>
      <c r="S12" s="46">
        <v>4</v>
      </c>
      <c r="T12" s="6">
        <f t="shared" si="2"/>
        <v>325.5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65</v>
      </c>
      <c r="C13" s="46">
        <v>263</v>
      </c>
      <c r="D13" s="46">
        <v>12</v>
      </c>
      <c r="E13" s="46">
        <v>2</v>
      </c>
      <c r="F13" s="6">
        <f t="shared" si="0"/>
        <v>324.5</v>
      </c>
      <c r="G13" s="2">
        <f>F10+F11+F12+F13</f>
        <v>1420</v>
      </c>
      <c r="H13" s="19" t="s">
        <v>7</v>
      </c>
      <c r="I13" s="46">
        <v>77</v>
      </c>
      <c r="J13" s="46">
        <v>234</v>
      </c>
      <c r="K13" s="46">
        <v>18</v>
      </c>
      <c r="L13" s="46">
        <v>4</v>
      </c>
      <c r="M13" s="6">
        <f t="shared" si="1"/>
        <v>318.5</v>
      </c>
      <c r="N13" s="2">
        <f t="shared" ref="N13:N18" si="3">M10+M11+M12+M13</f>
        <v>1305</v>
      </c>
      <c r="O13" s="19" t="s">
        <v>33</v>
      </c>
      <c r="P13" s="46">
        <v>114</v>
      </c>
      <c r="Q13" s="46">
        <v>220</v>
      </c>
      <c r="R13" s="46">
        <v>19</v>
      </c>
      <c r="S13" s="46">
        <v>3</v>
      </c>
      <c r="T13" s="6">
        <f t="shared" si="2"/>
        <v>322.5</v>
      </c>
      <c r="U13" s="2">
        <f t="shared" ref="U13:U21" si="4">T10+T11+T12+T13</f>
        <v>1243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79</v>
      </c>
      <c r="C14" s="46">
        <v>273</v>
      </c>
      <c r="D14" s="46">
        <v>19</v>
      </c>
      <c r="E14" s="46">
        <v>1</v>
      </c>
      <c r="F14" s="6">
        <f t="shared" si="0"/>
        <v>353</v>
      </c>
      <c r="G14" s="2">
        <f t="shared" ref="G14:G19" si="5">F11+F12+F13+F14</f>
        <v>1415.5</v>
      </c>
      <c r="H14" s="19" t="s">
        <v>9</v>
      </c>
      <c r="I14" s="46">
        <v>65</v>
      </c>
      <c r="J14" s="46">
        <v>242</v>
      </c>
      <c r="K14" s="46">
        <v>20</v>
      </c>
      <c r="L14" s="46">
        <v>3</v>
      </c>
      <c r="M14" s="6">
        <f t="shared" si="1"/>
        <v>322</v>
      </c>
      <c r="N14" s="2">
        <f t="shared" si="3"/>
        <v>1298</v>
      </c>
      <c r="O14" s="19" t="s">
        <v>29</v>
      </c>
      <c r="P14" s="46">
        <v>107</v>
      </c>
      <c r="Q14" s="46">
        <v>243</v>
      </c>
      <c r="R14" s="46">
        <v>17</v>
      </c>
      <c r="S14" s="46">
        <v>1</v>
      </c>
      <c r="T14" s="6">
        <f t="shared" si="2"/>
        <v>333</v>
      </c>
      <c r="U14" s="2">
        <f t="shared" si="4"/>
        <v>1270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50</v>
      </c>
      <c r="C15" s="46">
        <v>270</v>
      </c>
      <c r="D15" s="46">
        <v>21</v>
      </c>
      <c r="E15" s="46">
        <v>4</v>
      </c>
      <c r="F15" s="6">
        <f t="shared" si="0"/>
        <v>347</v>
      </c>
      <c r="G15" s="2">
        <f t="shared" si="5"/>
        <v>1380.5</v>
      </c>
      <c r="H15" s="19" t="s">
        <v>12</v>
      </c>
      <c r="I15" s="46">
        <v>62</v>
      </c>
      <c r="J15" s="46">
        <v>235</v>
      </c>
      <c r="K15" s="46">
        <v>17</v>
      </c>
      <c r="L15" s="46">
        <v>5</v>
      </c>
      <c r="M15" s="6">
        <f t="shared" si="1"/>
        <v>312.5</v>
      </c>
      <c r="N15" s="2">
        <f t="shared" si="3"/>
        <v>1276</v>
      </c>
      <c r="O15" s="18" t="s">
        <v>30</v>
      </c>
      <c r="P15" s="45">
        <v>141</v>
      </c>
      <c r="Q15" s="45">
        <v>233</v>
      </c>
      <c r="R15" s="45">
        <v>21</v>
      </c>
      <c r="S15" s="45">
        <v>5</v>
      </c>
      <c r="T15" s="6">
        <f t="shared" si="2"/>
        <v>358</v>
      </c>
      <c r="U15" s="2">
        <f t="shared" si="4"/>
        <v>1339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76</v>
      </c>
      <c r="C16" s="46">
        <v>285</v>
      </c>
      <c r="D16" s="46">
        <v>15</v>
      </c>
      <c r="E16" s="46">
        <v>5</v>
      </c>
      <c r="F16" s="6">
        <f t="shared" si="0"/>
        <v>365.5</v>
      </c>
      <c r="G16" s="2">
        <f t="shared" si="5"/>
        <v>1390</v>
      </c>
      <c r="H16" s="19" t="s">
        <v>15</v>
      </c>
      <c r="I16" s="46">
        <v>67</v>
      </c>
      <c r="J16" s="46">
        <v>220</v>
      </c>
      <c r="K16" s="46">
        <v>13</v>
      </c>
      <c r="L16" s="46">
        <v>4</v>
      </c>
      <c r="M16" s="6">
        <f t="shared" si="1"/>
        <v>289.5</v>
      </c>
      <c r="N16" s="2">
        <f t="shared" si="3"/>
        <v>1242.5</v>
      </c>
      <c r="O16" s="19" t="s">
        <v>8</v>
      </c>
      <c r="P16" s="46">
        <v>136</v>
      </c>
      <c r="Q16" s="46">
        <v>242</v>
      </c>
      <c r="R16" s="46">
        <v>18</v>
      </c>
      <c r="S16" s="46">
        <v>2</v>
      </c>
      <c r="T16" s="6">
        <f t="shared" si="2"/>
        <v>351</v>
      </c>
      <c r="U16" s="2">
        <f t="shared" si="4"/>
        <v>1364.5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73</v>
      </c>
      <c r="C17" s="46">
        <v>240</v>
      </c>
      <c r="D17" s="46">
        <v>22</v>
      </c>
      <c r="E17" s="46">
        <v>6</v>
      </c>
      <c r="F17" s="6">
        <f t="shared" si="0"/>
        <v>335.5</v>
      </c>
      <c r="G17" s="2">
        <f t="shared" si="5"/>
        <v>1401</v>
      </c>
      <c r="H17" s="19" t="s">
        <v>18</v>
      </c>
      <c r="I17" s="46">
        <v>50</v>
      </c>
      <c r="J17" s="46">
        <v>218</v>
      </c>
      <c r="K17" s="46">
        <v>18</v>
      </c>
      <c r="L17" s="46">
        <v>2</v>
      </c>
      <c r="M17" s="6">
        <f t="shared" si="1"/>
        <v>284</v>
      </c>
      <c r="N17" s="2">
        <f t="shared" si="3"/>
        <v>1208</v>
      </c>
      <c r="O17" s="19" t="s">
        <v>10</v>
      </c>
      <c r="P17" s="46">
        <v>130</v>
      </c>
      <c r="Q17" s="46">
        <v>245</v>
      </c>
      <c r="R17" s="46">
        <v>23</v>
      </c>
      <c r="S17" s="46">
        <v>0</v>
      </c>
      <c r="T17" s="6">
        <f t="shared" si="2"/>
        <v>356</v>
      </c>
      <c r="U17" s="2">
        <f t="shared" si="4"/>
        <v>1398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67</v>
      </c>
      <c r="C18" s="46">
        <v>246</v>
      </c>
      <c r="D18" s="46">
        <v>13</v>
      </c>
      <c r="E18" s="46">
        <v>6</v>
      </c>
      <c r="F18" s="6">
        <f t="shared" si="0"/>
        <v>320.5</v>
      </c>
      <c r="G18" s="2">
        <f t="shared" si="5"/>
        <v>1368.5</v>
      </c>
      <c r="H18" s="19" t="s">
        <v>20</v>
      </c>
      <c r="I18" s="46">
        <v>57</v>
      </c>
      <c r="J18" s="46">
        <v>232</v>
      </c>
      <c r="K18" s="46">
        <v>22</v>
      </c>
      <c r="L18" s="46">
        <v>4</v>
      </c>
      <c r="M18" s="6">
        <f t="shared" si="1"/>
        <v>314.5</v>
      </c>
      <c r="N18" s="2">
        <f t="shared" si="3"/>
        <v>1200.5</v>
      </c>
      <c r="O18" s="19" t="s">
        <v>13</v>
      </c>
      <c r="P18" s="46">
        <v>130</v>
      </c>
      <c r="Q18" s="46">
        <v>215</v>
      </c>
      <c r="R18" s="46">
        <v>19</v>
      </c>
      <c r="S18" s="46">
        <v>3</v>
      </c>
      <c r="T18" s="6">
        <f t="shared" si="2"/>
        <v>325.5</v>
      </c>
      <c r="U18" s="2">
        <f t="shared" si="4"/>
        <v>1390.5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74</v>
      </c>
      <c r="C19" s="47">
        <v>265</v>
      </c>
      <c r="D19" s="47">
        <v>20</v>
      </c>
      <c r="E19" s="47">
        <v>5</v>
      </c>
      <c r="F19" s="7">
        <f t="shared" si="0"/>
        <v>354.5</v>
      </c>
      <c r="G19" s="3">
        <f t="shared" si="5"/>
        <v>1376</v>
      </c>
      <c r="H19" s="20" t="s">
        <v>22</v>
      </c>
      <c r="I19" s="45">
        <v>85</v>
      </c>
      <c r="J19" s="45">
        <v>260</v>
      </c>
      <c r="K19" s="45">
        <v>14</v>
      </c>
      <c r="L19" s="45">
        <v>7</v>
      </c>
      <c r="M19" s="6">
        <f t="shared" si="1"/>
        <v>348</v>
      </c>
      <c r="N19" s="2">
        <f>M16+M17+M18+M19</f>
        <v>1236</v>
      </c>
      <c r="O19" s="19" t="s">
        <v>16</v>
      </c>
      <c r="P19" s="46">
        <v>171</v>
      </c>
      <c r="Q19" s="46">
        <v>251</v>
      </c>
      <c r="R19" s="46">
        <v>13</v>
      </c>
      <c r="S19" s="46">
        <v>5</v>
      </c>
      <c r="T19" s="6">
        <f t="shared" si="2"/>
        <v>375</v>
      </c>
      <c r="U19" s="2">
        <f t="shared" si="4"/>
        <v>1407.5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68</v>
      </c>
      <c r="C20" s="45">
        <v>201</v>
      </c>
      <c r="D20" s="45">
        <v>12</v>
      </c>
      <c r="E20" s="45">
        <v>6</v>
      </c>
      <c r="F20" s="8">
        <f t="shared" si="0"/>
        <v>274</v>
      </c>
      <c r="G20" s="35"/>
      <c r="H20" s="19" t="s">
        <v>24</v>
      </c>
      <c r="I20" s="46">
        <v>98</v>
      </c>
      <c r="J20" s="46">
        <v>255</v>
      </c>
      <c r="K20" s="46">
        <v>16</v>
      </c>
      <c r="L20" s="46">
        <v>4</v>
      </c>
      <c r="M20" s="8">
        <f t="shared" si="1"/>
        <v>346</v>
      </c>
      <c r="N20" s="2">
        <f>M17+M18+M19+M20</f>
        <v>1292.5</v>
      </c>
      <c r="O20" s="19" t="s">
        <v>45</v>
      </c>
      <c r="P20" s="45">
        <v>109</v>
      </c>
      <c r="Q20" s="45">
        <v>210</v>
      </c>
      <c r="R20" s="45">
        <v>19</v>
      </c>
      <c r="S20" s="45">
        <v>3</v>
      </c>
      <c r="T20" s="8">
        <f t="shared" si="2"/>
        <v>310</v>
      </c>
      <c r="U20" s="2">
        <f t="shared" si="4"/>
        <v>1366.5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67</v>
      </c>
      <c r="C21" s="46">
        <v>210</v>
      </c>
      <c r="D21" s="46">
        <v>23</v>
      </c>
      <c r="E21" s="46">
        <v>9</v>
      </c>
      <c r="F21" s="6">
        <f t="shared" si="0"/>
        <v>312</v>
      </c>
      <c r="G21" s="36"/>
      <c r="H21" s="20" t="s">
        <v>25</v>
      </c>
      <c r="I21" s="46">
        <v>90</v>
      </c>
      <c r="J21" s="46">
        <v>292</v>
      </c>
      <c r="K21" s="46">
        <v>14</v>
      </c>
      <c r="L21" s="46">
        <v>5</v>
      </c>
      <c r="M21" s="6">
        <f t="shared" si="1"/>
        <v>377.5</v>
      </c>
      <c r="N21" s="2">
        <f>M18+M19+M20+M21</f>
        <v>1386</v>
      </c>
      <c r="O21" s="21" t="s">
        <v>46</v>
      </c>
      <c r="P21" s="47">
        <v>121</v>
      </c>
      <c r="Q21" s="47">
        <v>222</v>
      </c>
      <c r="R21" s="47">
        <v>17</v>
      </c>
      <c r="S21" s="47">
        <v>3</v>
      </c>
      <c r="T21" s="7">
        <f t="shared" si="2"/>
        <v>324</v>
      </c>
      <c r="U21" s="3">
        <f t="shared" si="4"/>
        <v>1334.5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80</v>
      </c>
      <c r="C22" s="46">
        <v>228</v>
      </c>
      <c r="D22" s="46">
        <v>17</v>
      </c>
      <c r="E22" s="46">
        <v>9</v>
      </c>
      <c r="F22" s="6">
        <f t="shared" si="0"/>
        <v>324.5</v>
      </c>
      <c r="G22" s="2"/>
      <c r="H22" s="21" t="s">
        <v>26</v>
      </c>
      <c r="I22" s="47">
        <v>89</v>
      </c>
      <c r="J22" s="47">
        <v>263</v>
      </c>
      <c r="K22" s="47">
        <v>13</v>
      </c>
      <c r="L22" s="47">
        <v>6</v>
      </c>
      <c r="M22" s="6">
        <f t="shared" si="1"/>
        <v>348.5</v>
      </c>
      <c r="N22" s="3">
        <f>M19+M20+M21+M22</f>
        <v>1420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36" t="s">
        <v>47</v>
      </c>
      <c r="B23" s="137"/>
      <c r="C23" s="142" t="s">
        <v>50</v>
      </c>
      <c r="D23" s="143"/>
      <c r="E23" s="143"/>
      <c r="F23" s="144"/>
      <c r="G23" s="53">
        <f>MAX(G13:G19)</f>
        <v>1420</v>
      </c>
      <c r="H23" s="140" t="s">
        <v>48</v>
      </c>
      <c r="I23" s="141"/>
      <c r="J23" s="133" t="s">
        <v>50</v>
      </c>
      <c r="K23" s="134"/>
      <c r="L23" s="134"/>
      <c r="M23" s="135"/>
      <c r="N23" s="54">
        <f>MAX(N10:N22)</f>
        <v>1420</v>
      </c>
      <c r="O23" s="136" t="s">
        <v>49</v>
      </c>
      <c r="P23" s="137"/>
      <c r="Q23" s="142" t="s">
        <v>50</v>
      </c>
      <c r="R23" s="143"/>
      <c r="S23" s="143"/>
      <c r="T23" s="144"/>
      <c r="U23" s="53">
        <f>MAX(U13:U21)</f>
        <v>1407.5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8"/>
      <c r="B24" s="139"/>
      <c r="C24" s="52" t="s">
        <v>73</v>
      </c>
      <c r="D24" s="55"/>
      <c r="E24" s="55"/>
      <c r="F24" s="56" t="s">
        <v>65</v>
      </c>
      <c r="G24" s="57"/>
      <c r="H24" s="138"/>
      <c r="I24" s="139"/>
      <c r="J24" s="52" t="s">
        <v>73</v>
      </c>
      <c r="K24" s="55"/>
      <c r="L24" s="55"/>
      <c r="M24" s="56" t="s">
        <v>93</v>
      </c>
      <c r="N24" s="57"/>
      <c r="O24" s="138"/>
      <c r="P24" s="139"/>
      <c r="Q24" s="52" t="s">
        <v>73</v>
      </c>
      <c r="R24" s="55"/>
      <c r="S24" s="55"/>
      <c r="T24" s="56" t="s">
        <v>91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5" t="s">
        <v>51</v>
      </c>
      <c r="B26" s="145"/>
      <c r="C26" s="145"/>
      <c r="D26" s="145"/>
      <c r="E26" s="14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6" zoomScaleNormal="100" workbookViewId="0">
      <selection activeCell="O20" sqref="O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9" t="s">
        <v>62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6" t="s">
        <v>54</v>
      </c>
      <c r="B5" s="146"/>
      <c r="C5" s="146"/>
      <c r="D5" s="26"/>
      <c r="E5" s="151" t="str">
        <f>'G-1'!E4:H4</f>
        <v>DE OBRA</v>
      </c>
      <c r="F5" s="151"/>
      <c r="G5" s="151"/>
      <c r="H5" s="15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7" t="s">
        <v>56</v>
      </c>
      <c r="B6" s="147"/>
      <c r="C6" s="147"/>
      <c r="D6" s="151" t="str">
        <f>'G-1'!D5:H5</f>
        <v>CALLE 61 X CARRERA 44</v>
      </c>
      <c r="E6" s="151"/>
      <c r="F6" s="151"/>
      <c r="G6" s="151"/>
      <c r="H6" s="151"/>
      <c r="I6" s="147" t="s">
        <v>53</v>
      </c>
      <c r="J6" s="147"/>
      <c r="K6" s="147"/>
      <c r="L6" s="152">
        <f>'G-1'!L5:N5</f>
        <v>1160</v>
      </c>
      <c r="M6" s="152"/>
      <c r="N6" s="152"/>
      <c r="O6" s="12"/>
      <c r="P6" s="147" t="s">
        <v>58</v>
      </c>
      <c r="Q6" s="147"/>
      <c r="R6" s="147"/>
      <c r="S6" s="162">
        <f>'G-1'!S6:U6</f>
        <v>43843</v>
      </c>
      <c r="T6" s="162"/>
      <c r="U6" s="162"/>
    </row>
    <row r="7" spans="1:28" ht="7.5" customHeight="1" x14ac:dyDescent="0.2">
      <c r="A7" s="13"/>
      <c r="B7" s="11"/>
      <c r="C7" s="11"/>
      <c r="D7" s="11"/>
      <c r="E7" s="159"/>
      <c r="F7" s="159"/>
      <c r="G7" s="159"/>
      <c r="H7" s="159"/>
      <c r="I7" s="159"/>
      <c r="J7" s="159"/>
      <c r="K7" s="15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4" t="s">
        <v>36</v>
      </c>
      <c r="B8" s="156" t="s">
        <v>34</v>
      </c>
      <c r="C8" s="157"/>
      <c r="D8" s="157"/>
      <c r="E8" s="158"/>
      <c r="F8" s="154" t="s">
        <v>35</v>
      </c>
      <c r="G8" s="154" t="s">
        <v>37</v>
      </c>
      <c r="H8" s="154" t="s">
        <v>36</v>
      </c>
      <c r="I8" s="156" t="s">
        <v>34</v>
      </c>
      <c r="J8" s="157"/>
      <c r="K8" s="157"/>
      <c r="L8" s="158"/>
      <c r="M8" s="154" t="s">
        <v>35</v>
      </c>
      <c r="N8" s="154" t="s">
        <v>37</v>
      </c>
      <c r="O8" s="154" t="s">
        <v>36</v>
      </c>
      <c r="P8" s="156" t="s">
        <v>34</v>
      </c>
      <c r="Q8" s="157"/>
      <c r="R8" s="157"/>
      <c r="S8" s="158"/>
      <c r="T8" s="154" t="s">
        <v>35</v>
      </c>
      <c r="U8" s="154" t="s">
        <v>37</v>
      </c>
    </row>
    <row r="9" spans="1:28" ht="12" customHeight="1" x14ac:dyDescent="0.2">
      <c r="A9" s="155"/>
      <c r="B9" s="15" t="s">
        <v>52</v>
      </c>
      <c r="C9" s="15" t="s">
        <v>0</v>
      </c>
      <c r="D9" s="15" t="s">
        <v>2</v>
      </c>
      <c r="E9" s="16" t="s">
        <v>3</v>
      </c>
      <c r="F9" s="155"/>
      <c r="G9" s="155"/>
      <c r="H9" s="155"/>
      <c r="I9" s="17" t="s">
        <v>52</v>
      </c>
      <c r="J9" s="17" t="s">
        <v>0</v>
      </c>
      <c r="K9" s="15" t="s">
        <v>2</v>
      </c>
      <c r="L9" s="16" t="s">
        <v>3</v>
      </c>
      <c r="M9" s="155"/>
      <c r="N9" s="155"/>
      <c r="O9" s="155"/>
      <c r="P9" s="17" t="s">
        <v>52</v>
      </c>
      <c r="Q9" s="17" t="s">
        <v>0</v>
      </c>
      <c r="R9" s="15" t="s">
        <v>2</v>
      </c>
      <c r="S9" s="16" t="s">
        <v>3</v>
      </c>
      <c r="T9" s="155"/>
      <c r="U9" s="155"/>
    </row>
    <row r="10" spans="1:28" ht="24" customHeight="1" x14ac:dyDescent="0.2">
      <c r="A10" s="18" t="s">
        <v>11</v>
      </c>
      <c r="B10" s="46">
        <f>'G-1'!B10+'G-2'!B10+'G-3'!B10</f>
        <v>147</v>
      </c>
      <c r="C10" s="46">
        <f>'G-1'!C10+'G-2'!C10+'G-3'!C10</f>
        <v>427</v>
      </c>
      <c r="D10" s="46">
        <f>'G-1'!D10+'G-2'!D10+'G-3'!D10</f>
        <v>17</v>
      </c>
      <c r="E10" s="46">
        <f>'G-1'!E10+'G-2'!E10+'G-3'!E10</f>
        <v>2</v>
      </c>
      <c r="F10" s="6">
        <f t="shared" ref="F10:F22" si="0">B10*0.5+C10*1+D10*2+E10*2.5</f>
        <v>539.5</v>
      </c>
      <c r="G10" s="2"/>
      <c r="H10" s="19" t="s">
        <v>4</v>
      </c>
      <c r="I10" s="46">
        <f>'G-1'!I10+'G-2'!I10+'G-3'!I10</f>
        <v>135</v>
      </c>
      <c r="J10" s="46">
        <f>'G-1'!J10+'G-2'!J10+'G-3'!J10</f>
        <v>338</v>
      </c>
      <c r="K10" s="46">
        <f>'G-1'!K10+'G-2'!K10+'G-3'!K10</f>
        <v>20</v>
      </c>
      <c r="L10" s="46">
        <f>'G-1'!L10+'G-2'!L10+'G-3'!L10</f>
        <v>7</v>
      </c>
      <c r="M10" s="6">
        <f t="shared" ref="M10:M22" si="1">I10*0.5+J10*1+K10*2+L10*2.5</f>
        <v>463</v>
      </c>
      <c r="N10" s="9">
        <f>F20+F21+F22+M10</f>
        <v>1664.5</v>
      </c>
      <c r="O10" s="19" t="s">
        <v>43</v>
      </c>
      <c r="P10" s="46">
        <f>'G-1'!P10+'G-2'!P10+'G-3'!P10</f>
        <v>118</v>
      </c>
      <c r="Q10" s="46">
        <f>'G-1'!Q10+'G-2'!Q10+'G-3'!Q10</f>
        <v>304</v>
      </c>
      <c r="R10" s="46">
        <f>'G-1'!R10+'G-2'!R10+'G-3'!R10</f>
        <v>15</v>
      </c>
      <c r="S10" s="46">
        <f>'G-1'!S10+'G-2'!S10+'G-3'!S10</f>
        <v>3</v>
      </c>
      <c r="T10" s="6">
        <f t="shared" ref="T10:T21" si="2">P10*0.5+Q10*1+R10*2+S10*2.5</f>
        <v>400.5</v>
      </c>
      <c r="U10" s="10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138</v>
      </c>
      <c r="C11" s="46">
        <f>'G-1'!C11+'G-2'!C11+'G-3'!C11</f>
        <v>460</v>
      </c>
      <c r="D11" s="46">
        <f>'G-1'!D11+'G-2'!D11+'G-3'!D11</f>
        <v>15</v>
      </c>
      <c r="E11" s="46">
        <f>'G-1'!E11+'G-2'!E11+'G-3'!E11</f>
        <v>2</v>
      </c>
      <c r="F11" s="6">
        <f t="shared" si="0"/>
        <v>564</v>
      </c>
      <c r="G11" s="2"/>
      <c r="H11" s="19" t="s">
        <v>5</v>
      </c>
      <c r="I11" s="46">
        <f>'G-1'!I11+'G-2'!I11+'G-3'!I11</f>
        <v>124</v>
      </c>
      <c r="J11" s="46">
        <f>'G-1'!J11+'G-2'!J11+'G-3'!J11</f>
        <v>311</v>
      </c>
      <c r="K11" s="46">
        <f>'G-1'!K11+'G-2'!K11+'G-3'!K11</f>
        <v>20</v>
      </c>
      <c r="L11" s="46">
        <f>'G-1'!L11+'G-2'!L11+'G-3'!L11</f>
        <v>6</v>
      </c>
      <c r="M11" s="6">
        <f t="shared" si="1"/>
        <v>428</v>
      </c>
      <c r="N11" s="9">
        <f>F21+F22+M10+M11</f>
        <v>1722.5</v>
      </c>
      <c r="O11" s="19" t="s">
        <v>44</v>
      </c>
      <c r="P11" s="46">
        <f>'G-1'!P11+'G-2'!P11+'G-3'!P11</f>
        <v>139</v>
      </c>
      <c r="Q11" s="46">
        <f>'G-1'!Q11+'G-2'!Q11+'G-3'!Q11</f>
        <v>294</v>
      </c>
      <c r="R11" s="46">
        <f>'G-1'!R11+'G-2'!R11+'G-3'!R11</f>
        <v>13</v>
      </c>
      <c r="S11" s="46">
        <f>'G-1'!S11+'G-2'!S11+'G-3'!S11</f>
        <v>4</v>
      </c>
      <c r="T11" s="6">
        <f t="shared" si="2"/>
        <v>399.5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169</v>
      </c>
      <c r="C12" s="46">
        <f>'G-1'!C12+'G-2'!C12+'G-3'!C12</f>
        <v>439</v>
      </c>
      <c r="D12" s="46">
        <f>'G-1'!D12+'G-2'!D12+'G-3'!D12</f>
        <v>14</v>
      </c>
      <c r="E12" s="46">
        <f>'G-1'!E12+'G-2'!E12+'G-3'!E12</f>
        <v>4</v>
      </c>
      <c r="F12" s="6">
        <f t="shared" si="0"/>
        <v>561.5</v>
      </c>
      <c r="G12" s="2"/>
      <c r="H12" s="19" t="s">
        <v>6</v>
      </c>
      <c r="I12" s="46">
        <f>'G-1'!I12+'G-2'!I12+'G-3'!I12</f>
        <v>111</v>
      </c>
      <c r="J12" s="46">
        <f>'G-1'!J12+'G-2'!J12+'G-3'!J12</f>
        <v>317</v>
      </c>
      <c r="K12" s="46">
        <f>'G-1'!K12+'G-2'!K12+'G-3'!K12</f>
        <v>15</v>
      </c>
      <c r="L12" s="46">
        <f>'G-1'!L12+'G-2'!L12+'G-3'!L12</f>
        <v>7</v>
      </c>
      <c r="M12" s="6">
        <f t="shared" si="1"/>
        <v>420</v>
      </c>
      <c r="N12" s="2">
        <f>F22+M10+M11+M12</f>
        <v>1723.5</v>
      </c>
      <c r="O12" s="19" t="s">
        <v>32</v>
      </c>
      <c r="P12" s="46">
        <f>'G-1'!P12+'G-2'!P12+'G-3'!P12</f>
        <v>107</v>
      </c>
      <c r="Q12" s="46">
        <f>'G-1'!Q12+'G-2'!Q12+'G-3'!Q12</f>
        <v>355</v>
      </c>
      <c r="R12" s="46">
        <f>'G-1'!R12+'G-2'!R12+'G-3'!R12</f>
        <v>11</v>
      </c>
      <c r="S12" s="46">
        <f>'G-1'!S12+'G-2'!S12+'G-3'!S12</f>
        <v>6</v>
      </c>
      <c r="T12" s="6">
        <f t="shared" si="2"/>
        <v>445.5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128</v>
      </c>
      <c r="C13" s="46">
        <f>'G-1'!C13+'G-2'!C13+'G-3'!C13</f>
        <v>399</v>
      </c>
      <c r="D13" s="46">
        <f>'G-1'!D13+'G-2'!D13+'G-3'!D13</f>
        <v>12</v>
      </c>
      <c r="E13" s="46">
        <f>'G-1'!E13+'G-2'!E13+'G-3'!E13</f>
        <v>3</v>
      </c>
      <c r="F13" s="6">
        <f t="shared" si="0"/>
        <v>494.5</v>
      </c>
      <c r="G13" s="2">
        <f t="shared" ref="G13:G19" si="3">F10+F11+F12+F13</f>
        <v>2159.5</v>
      </c>
      <c r="H13" s="19" t="s">
        <v>7</v>
      </c>
      <c r="I13" s="46">
        <f>'G-1'!I13+'G-2'!I13+'G-3'!I13</f>
        <v>108</v>
      </c>
      <c r="J13" s="46">
        <f>'G-1'!J13+'G-2'!J13+'G-3'!J13</f>
        <v>317</v>
      </c>
      <c r="K13" s="46">
        <f>'G-1'!K13+'G-2'!K13+'G-3'!K13</f>
        <v>18</v>
      </c>
      <c r="L13" s="46">
        <f>'G-1'!L13+'G-2'!L13+'G-3'!L13</f>
        <v>4</v>
      </c>
      <c r="M13" s="6">
        <f t="shared" si="1"/>
        <v>417</v>
      </c>
      <c r="N13" s="2">
        <f t="shared" ref="N13:N18" si="4">M10+M11+M12+M13</f>
        <v>1728</v>
      </c>
      <c r="O13" s="19" t="s">
        <v>33</v>
      </c>
      <c r="P13" s="46">
        <f>'G-1'!P13+'G-2'!P13+'G-3'!P13</f>
        <v>139</v>
      </c>
      <c r="Q13" s="46">
        <f>'G-1'!Q13+'G-2'!Q13+'G-3'!Q13</f>
        <v>303</v>
      </c>
      <c r="R13" s="46">
        <f>'G-1'!R13+'G-2'!R13+'G-3'!R13</f>
        <v>19</v>
      </c>
      <c r="S13" s="46">
        <f>'G-1'!S13+'G-2'!S13+'G-3'!S13</f>
        <v>4</v>
      </c>
      <c r="T13" s="6">
        <f t="shared" si="2"/>
        <v>420.5</v>
      </c>
      <c r="U13" s="2">
        <f t="shared" ref="U13:U21" si="5">T10+T11+T12+T13</f>
        <v>1666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'G-1'!B14+'G-2'!B14+'G-3'!B14</f>
        <v>125</v>
      </c>
      <c r="C14" s="46">
        <f>'G-1'!C14+'G-2'!C14+'G-3'!C14</f>
        <v>404</v>
      </c>
      <c r="D14" s="46">
        <f>'G-1'!D14+'G-2'!D14+'G-3'!D14</f>
        <v>19</v>
      </c>
      <c r="E14" s="46">
        <f>'G-1'!E14+'G-2'!E14+'G-3'!E14</f>
        <v>2</v>
      </c>
      <c r="F14" s="6">
        <f t="shared" si="0"/>
        <v>509.5</v>
      </c>
      <c r="G14" s="2">
        <f t="shared" si="3"/>
        <v>2129.5</v>
      </c>
      <c r="H14" s="19" t="s">
        <v>9</v>
      </c>
      <c r="I14" s="46">
        <f>'G-1'!I14+'G-2'!I14+'G-3'!I14</f>
        <v>90</v>
      </c>
      <c r="J14" s="46">
        <f>'G-1'!J14+'G-2'!J14+'G-3'!J14</f>
        <v>307</v>
      </c>
      <c r="K14" s="46">
        <f>'G-1'!K14+'G-2'!K14+'G-3'!K14</f>
        <v>20</v>
      </c>
      <c r="L14" s="46">
        <f>'G-1'!L14+'G-2'!L14+'G-3'!L14</f>
        <v>4</v>
      </c>
      <c r="M14" s="6">
        <f t="shared" si="1"/>
        <v>402</v>
      </c>
      <c r="N14" s="2">
        <f t="shared" si="4"/>
        <v>1667</v>
      </c>
      <c r="O14" s="19" t="s">
        <v>29</v>
      </c>
      <c r="P14" s="46">
        <f>'G-1'!P14+'G-2'!P14+'G-3'!P14</f>
        <v>132</v>
      </c>
      <c r="Q14" s="46">
        <f>'G-1'!Q14+'G-2'!Q14+'G-3'!Q14</f>
        <v>323</v>
      </c>
      <c r="R14" s="46">
        <f>'G-1'!R14+'G-2'!R14+'G-3'!R14</f>
        <v>17</v>
      </c>
      <c r="S14" s="46">
        <f>'G-1'!S14+'G-2'!S14+'G-3'!S14</f>
        <v>3</v>
      </c>
      <c r="T14" s="6">
        <f t="shared" si="2"/>
        <v>430.5</v>
      </c>
      <c r="U14" s="2">
        <f t="shared" si="5"/>
        <v>1696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'G-1'!B15+'G-2'!B15+'G-3'!B15</f>
        <v>87</v>
      </c>
      <c r="C15" s="46">
        <f>'G-1'!C15+'G-2'!C15+'G-3'!C15</f>
        <v>364</v>
      </c>
      <c r="D15" s="46">
        <f>'G-1'!D15+'G-2'!D15+'G-3'!D15</f>
        <v>21</v>
      </c>
      <c r="E15" s="46">
        <f>'G-1'!E15+'G-2'!E15+'G-3'!E15</f>
        <v>7</v>
      </c>
      <c r="F15" s="6">
        <f t="shared" si="0"/>
        <v>467</v>
      </c>
      <c r="G15" s="2">
        <f t="shared" si="3"/>
        <v>2032.5</v>
      </c>
      <c r="H15" s="19" t="s">
        <v>12</v>
      </c>
      <c r="I15" s="46">
        <f>'G-1'!I15+'G-2'!I15+'G-3'!I15</f>
        <v>90</v>
      </c>
      <c r="J15" s="46">
        <f>'G-1'!J15+'G-2'!J15+'G-3'!J15</f>
        <v>310</v>
      </c>
      <c r="K15" s="46">
        <f>'G-1'!K15+'G-2'!K15+'G-3'!K15</f>
        <v>17</v>
      </c>
      <c r="L15" s="46">
        <f>'G-1'!L15+'G-2'!L15+'G-3'!L15</f>
        <v>5</v>
      </c>
      <c r="M15" s="6">
        <f t="shared" si="1"/>
        <v>401.5</v>
      </c>
      <c r="N15" s="2">
        <f t="shared" si="4"/>
        <v>1640.5</v>
      </c>
      <c r="O15" s="18" t="s">
        <v>30</v>
      </c>
      <c r="P15" s="46">
        <f>'G-1'!P15+'G-2'!P15+'G-3'!P15</f>
        <v>174</v>
      </c>
      <c r="Q15" s="46">
        <f>'G-1'!Q15+'G-2'!Q15+'G-3'!Q15</f>
        <v>309</v>
      </c>
      <c r="R15" s="46">
        <f>'G-1'!R15+'G-2'!R15+'G-3'!R15</f>
        <v>21</v>
      </c>
      <c r="S15" s="46">
        <f>'G-1'!S15+'G-2'!S15+'G-3'!S15</f>
        <v>7</v>
      </c>
      <c r="T15" s="6">
        <f t="shared" si="2"/>
        <v>455.5</v>
      </c>
      <c r="U15" s="2">
        <f t="shared" si="5"/>
        <v>1752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'G-1'!B16+'G-2'!B16+'G-3'!B16</f>
        <v>120</v>
      </c>
      <c r="C16" s="46">
        <f>'G-1'!C16+'G-2'!C16+'G-3'!C16</f>
        <v>389</v>
      </c>
      <c r="D16" s="46">
        <f>'G-1'!D16+'G-2'!D16+'G-3'!D16</f>
        <v>15</v>
      </c>
      <c r="E16" s="46">
        <f>'G-1'!E16+'G-2'!E16+'G-3'!E16</f>
        <v>6</v>
      </c>
      <c r="F16" s="6">
        <f t="shared" si="0"/>
        <v>494</v>
      </c>
      <c r="G16" s="2">
        <f t="shared" si="3"/>
        <v>1965</v>
      </c>
      <c r="H16" s="19" t="s">
        <v>15</v>
      </c>
      <c r="I16" s="46">
        <f>'G-1'!I16+'G-2'!I16+'G-3'!I16</f>
        <v>92</v>
      </c>
      <c r="J16" s="46">
        <f>'G-1'!J16+'G-2'!J16+'G-3'!J16</f>
        <v>297</v>
      </c>
      <c r="K16" s="46">
        <f>'G-1'!K16+'G-2'!K16+'G-3'!K16</f>
        <v>13</v>
      </c>
      <c r="L16" s="46">
        <f>'G-1'!L16+'G-2'!L16+'G-3'!L16</f>
        <v>4</v>
      </c>
      <c r="M16" s="6">
        <f t="shared" si="1"/>
        <v>379</v>
      </c>
      <c r="N16" s="2">
        <f t="shared" si="4"/>
        <v>1599.5</v>
      </c>
      <c r="O16" s="19" t="s">
        <v>8</v>
      </c>
      <c r="P16" s="46">
        <f>'G-1'!P16+'G-2'!P16+'G-3'!P16</f>
        <v>178</v>
      </c>
      <c r="Q16" s="46">
        <f>'G-1'!Q16+'G-2'!Q16+'G-3'!Q16</f>
        <v>375</v>
      </c>
      <c r="R16" s="46">
        <f>'G-1'!R16+'G-2'!R16+'G-3'!R16</f>
        <v>18</v>
      </c>
      <c r="S16" s="46">
        <f>'G-1'!S16+'G-2'!S16+'G-3'!S16</f>
        <v>3</v>
      </c>
      <c r="T16" s="6">
        <f t="shared" si="2"/>
        <v>507.5</v>
      </c>
      <c r="U16" s="2">
        <f t="shared" si="5"/>
        <v>1814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'G-1'!B17+'G-2'!B17+'G-3'!B17</f>
        <v>107</v>
      </c>
      <c r="C17" s="46">
        <f>'G-1'!C17+'G-2'!C17+'G-3'!C17</f>
        <v>349</v>
      </c>
      <c r="D17" s="46">
        <f>'G-1'!D17+'G-2'!D17+'G-3'!D17</f>
        <v>22</v>
      </c>
      <c r="E17" s="46">
        <f>'G-1'!E17+'G-2'!E17+'G-3'!E17</f>
        <v>7</v>
      </c>
      <c r="F17" s="6">
        <f t="shared" si="0"/>
        <v>464</v>
      </c>
      <c r="G17" s="2">
        <f t="shared" si="3"/>
        <v>1934.5</v>
      </c>
      <c r="H17" s="19" t="s">
        <v>18</v>
      </c>
      <c r="I17" s="46">
        <f>'G-1'!I17+'G-2'!I17+'G-3'!I17</f>
        <v>79</v>
      </c>
      <c r="J17" s="46">
        <f>'G-1'!J17+'G-2'!J17+'G-3'!J17</f>
        <v>306</v>
      </c>
      <c r="K17" s="46">
        <f>'G-1'!K17+'G-2'!K17+'G-3'!K17</f>
        <v>18</v>
      </c>
      <c r="L17" s="46">
        <f>'G-1'!L17+'G-2'!L17+'G-3'!L17</f>
        <v>2</v>
      </c>
      <c r="M17" s="6">
        <f t="shared" si="1"/>
        <v>386.5</v>
      </c>
      <c r="N17" s="2">
        <f t="shared" si="4"/>
        <v>1569</v>
      </c>
      <c r="O17" s="19" t="s">
        <v>10</v>
      </c>
      <c r="P17" s="46">
        <f>'G-1'!P17+'G-2'!P17+'G-3'!P17</f>
        <v>165</v>
      </c>
      <c r="Q17" s="46">
        <f>'G-1'!Q17+'G-2'!Q17+'G-3'!Q17</f>
        <v>363</v>
      </c>
      <c r="R17" s="46">
        <f>'G-1'!R17+'G-2'!R17+'G-3'!R17</f>
        <v>24</v>
      </c>
      <c r="S17" s="46">
        <f>'G-1'!S17+'G-2'!S17+'G-3'!S17</f>
        <v>0</v>
      </c>
      <c r="T17" s="6">
        <f t="shared" si="2"/>
        <v>493.5</v>
      </c>
      <c r="U17" s="2">
        <f t="shared" si="5"/>
        <v>1887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'G-1'!B18+'G-2'!B18+'G-3'!B18</f>
        <v>93</v>
      </c>
      <c r="C18" s="46">
        <f>'G-1'!C18+'G-2'!C18+'G-3'!C18</f>
        <v>346</v>
      </c>
      <c r="D18" s="46">
        <f>'G-1'!D18+'G-2'!D18+'G-3'!D18</f>
        <v>13</v>
      </c>
      <c r="E18" s="46">
        <f>'G-1'!E18+'G-2'!E18+'G-3'!E18</f>
        <v>9</v>
      </c>
      <c r="F18" s="6">
        <f t="shared" si="0"/>
        <v>441</v>
      </c>
      <c r="G18" s="2">
        <f t="shared" si="3"/>
        <v>1866</v>
      </c>
      <c r="H18" s="19" t="s">
        <v>20</v>
      </c>
      <c r="I18" s="46">
        <f>'G-1'!I18+'G-2'!I18+'G-3'!I18</f>
        <v>79</v>
      </c>
      <c r="J18" s="46">
        <f>'G-1'!J18+'G-2'!J18+'G-3'!J18</f>
        <v>331</v>
      </c>
      <c r="K18" s="46">
        <f>'G-1'!K18+'G-2'!K18+'G-3'!K18</f>
        <v>22</v>
      </c>
      <c r="L18" s="46">
        <f>'G-1'!L18+'G-2'!L18+'G-3'!L18</f>
        <v>5</v>
      </c>
      <c r="M18" s="6">
        <f t="shared" si="1"/>
        <v>427</v>
      </c>
      <c r="N18" s="2">
        <f t="shared" si="4"/>
        <v>1594</v>
      </c>
      <c r="O18" s="19" t="s">
        <v>13</v>
      </c>
      <c r="P18" s="46">
        <f>'G-1'!P18+'G-2'!P18+'G-3'!P18</f>
        <v>162</v>
      </c>
      <c r="Q18" s="46">
        <f>'G-1'!Q18+'G-2'!Q18+'G-3'!Q18</f>
        <v>337</v>
      </c>
      <c r="R18" s="46">
        <f>'G-1'!R18+'G-2'!R18+'G-3'!R18</f>
        <v>19</v>
      </c>
      <c r="S18" s="46">
        <f>'G-1'!S18+'G-2'!S18+'G-3'!S18</f>
        <v>6</v>
      </c>
      <c r="T18" s="6">
        <f t="shared" si="2"/>
        <v>471</v>
      </c>
      <c r="U18" s="2">
        <f t="shared" si="5"/>
        <v>1927.5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'G-1'!B19+'G-2'!B19+'G-3'!B19</f>
        <v>102</v>
      </c>
      <c r="C19" s="47">
        <f>'G-1'!C19+'G-2'!C19+'G-3'!C19</f>
        <v>338</v>
      </c>
      <c r="D19" s="47">
        <f>'G-1'!D19+'G-2'!D19+'G-3'!D19</f>
        <v>20</v>
      </c>
      <c r="E19" s="47">
        <f>'G-1'!E19+'G-2'!E19+'G-3'!E19</f>
        <v>8</v>
      </c>
      <c r="F19" s="7">
        <f t="shared" si="0"/>
        <v>449</v>
      </c>
      <c r="G19" s="3">
        <f t="shared" si="3"/>
        <v>1848</v>
      </c>
      <c r="H19" s="20" t="s">
        <v>22</v>
      </c>
      <c r="I19" s="46">
        <f>'G-1'!I19+'G-2'!I19+'G-3'!I19</f>
        <v>109</v>
      </c>
      <c r="J19" s="46">
        <f>'G-1'!J19+'G-2'!J19+'G-3'!J19</f>
        <v>345</v>
      </c>
      <c r="K19" s="46">
        <f>'G-1'!K19+'G-2'!K19+'G-3'!K19</f>
        <v>14</v>
      </c>
      <c r="L19" s="46">
        <f>'G-1'!L19+'G-2'!L19+'G-3'!L19</f>
        <v>9</v>
      </c>
      <c r="M19" s="6">
        <f t="shared" si="1"/>
        <v>450</v>
      </c>
      <c r="N19" s="2">
        <f>M16+M17+M18+M19</f>
        <v>1642.5</v>
      </c>
      <c r="O19" s="19" t="s">
        <v>16</v>
      </c>
      <c r="P19" s="46">
        <f>'G-1'!P19+'G-2'!P19+'G-3'!P19</f>
        <v>201</v>
      </c>
      <c r="Q19" s="46">
        <f>'G-1'!Q19+'G-2'!Q19+'G-3'!Q19</f>
        <v>357</v>
      </c>
      <c r="R19" s="46">
        <f>'G-1'!R19+'G-2'!R19+'G-3'!R19</f>
        <v>13</v>
      </c>
      <c r="S19" s="46">
        <f>'G-1'!S19+'G-2'!S19+'G-3'!S19</f>
        <v>5</v>
      </c>
      <c r="T19" s="6">
        <f t="shared" si="2"/>
        <v>496</v>
      </c>
      <c r="U19" s="2">
        <f t="shared" si="5"/>
        <v>1968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'G-1'!B20+'G-2'!B20+'G-3'!B20</f>
        <v>100</v>
      </c>
      <c r="C20" s="45">
        <f>'G-1'!C20+'G-2'!C20+'G-3'!C20</f>
        <v>281</v>
      </c>
      <c r="D20" s="45">
        <f>'G-1'!D20+'G-2'!D20+'G-3'!D20</f>
        <v>12</v>
      </c>
      <c r="E20" s="45">
        <f>'G-1'!E20+'G-2'!E20+'G-3'!E20</f>
        <v>6</v>
      </c>
      <c r="F20" s="8">
        <f t="shared" si="0"/>
        <v>370</v>
      </c>
      <c r="G20" s="35"/>
      <c r="H20" s="19" t="s">
        <v>24</v>
      </c>
      <c r="I20" s="46">
        <f>'G-1'!I20+'G-2'!I20+'G-3'!I20</f>
        <v>129</v>
      </c>
      <c r="J20" s="46">
        <f>'G-1'!J20+'G-2'!J20+'G-3'!J20</f>
        <v>328</v>
      </c>
      <c r="K20" s="46">
        <f>'G-1'!K20+'G-2'!K20+'G-3'!K20</f>
        <v>16</v>
      </c>
      <c r="L20" s="46">
        <f>'G-1'!L20+'G-2'!L20+'G-3'!L20</f>
        <v>6</v>
      </c>
      <c r="M20" s="8">
        <f t="shared" si="1"/>
        <v>439.5</v>
      </c>
      <c r="N20" s="2">
        <f>M17+M18+M19+M20</f>
        <v>1703</v>
      </c>
      <c r="O20" s="19" t="s">
        <v>45</v>
      </c>
      <c r="P20" s="46">
        <f>'G-1'!P20+'G-2'!P20+'G-3'!P20</f>
        <v>140</v>
      </c>
      <c r="Q20" s="46">
        <f>'G-1'!Q20+'G-2'!Q20+'G-3'!Q20</f>
        <v>315</v>
      </c>
      <c r="R20" s="46">
        <f>'G-1'!R20+'G-2'!R20+'G-3'!R20</f>
        <v>19</v>
      </c>
      <c r="S20" s="46">
        <f>'G-1'!S20+'G-2'!S20+'G-3'!S20</f>
        <v>4</v>
      </c>
      <c r="T20" s="8">
        <f t="shared" si="2"/>
        <v>433</v>
      </c>
      <c r="U20" s="2">
        <f t="shared" si="5"/>
        <v>1893.5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'G-1'!B21+'G-2'!B21+'G-3'!B21</f>
        <v>91</v>
      </c>
      <c r="C21" s="45">
        <f>'G-1'!C21+'G-2'!C21+'G-3'!C21</f>
        <v>300</v>
      </c>
      <c r="D21" s="45">
        <f>'G-1'!D21+'G-2'!D21+'G-3'!D21</f>
        <v>23</v>
      </c>
      <c r="E21" s="45">
        <f>'G-1'!E21+'G-2'!E21+'G-3'!E21</f>
        <v>11</v>
      </c>
      <c r="F21" s="6">
        <f t="shared" si="0"/>
        <v>419</v>
      </c>
      <c r="G21" s="36"/>
      <c r="H21" s="20" t="s">
        <v>25</v>
      </c>
      <c r="I21" s="46">
        <f>'G-1'!I21+'G-2'!I21+'G-3'!I21</f>
        <v>118</v>
      </c>
      <c r="J21" s="46">
        <f>'G-1'!J21+'G-2'!J21+'G-3'!J21</f>
        <v>383</v>
      </c>
      <c r="K21" s="46">
        <f>'G-1'!K21+'G-2'!K21+'G-3'!K21</f>
        <v>14</v>
      </c>
      <c r="L21" s="46">
        <f>'G-1'!L21+'G-2'!L21+'G-3'!L21</f>
        <v>6</v>
      </c>
      <c r="M21" s="6">
        <f t="shared" si="1"/>
        <v>485</v>
      </c>
      <c r="N21" s="2">
        <f>M18+M19+M20+M21</f>
        <v>1801.5</v>
      </c>
      <c r="O21" s="21" t="s">
        <v>46</v>
      </c>
      <c r="P21" s="47">
        <f>'G-1'!P21+'G-2'!P21+'G-3'!P21</f>
        <v>152</v>
      </c>
      <c r="Q21" s="47">
        <f>'G-1'!Q21+'G-2'!Q21+'G-3'!Q21</f>
        <v>314</v>
      </c>
      <c r="R21" s="47">
        <f>'G-1'!R21+'G-2'!R21+'G-3'!R21</f>
        <v>17</v>
      </c>
      <c r="S21" s="47">
        <f>'G-1'!S21+'G-2'!S21+'G-3'!S21</f>
        <v>3</v>
      </c>
      <c r="T21" s="7">
        <f t="shared" si="2"/>
        <v>431.5</v>
      </c>
      <c r="U21" s="3">
        <f t="shared" si="5"/>
        <v>1831.5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'G-1'!B22+'G-2'!B22+'G-3'!B22</f>
        <v>105</v>
      </c>
      <c r="C22" s="45">
        <f>'G-1'!C22+'G-2'!C22+'G-3'!C22</f>
        <v>301</v>
      </c>
      <c r="D22" s="45">
        <f>'G-1'!D22+'G-2'!D22+'G-3'!D22</f>
        <v>17</v>
      </c>
      <c r="E22" s="45">
        <f>'G-1'!E22+'G-2'!E22+'G-3'!E22</f>
        <v>10</v>
      </c>
      <c r="F22" s="6">
        <f t="shared" si="0"/>
        <v>412.5</v>
      </c>
      <c r="G22" s="2"/>
      <c r="H22" s="21" t="s">
        <v>26</v>
      </c>
      <c r="I22" s="46">
        <f>'G-1'!I22+'G-2'!I22+'G-3'!I22</f>
        <v>118</v>
      </c>
      <c r="J22" s="46">
        <f>'G-1'!J22+'G-2'!J22+'G-3'!J22</f>
        <v>365</v>
      </c>
      <c r="K22" s="46">
        <f>'G-1'!K22+'G-2'!K22+'G-3'!K22</f>
        <v>13</v>
      </c>
      <c r="L22" s="46">
        <f>'G-1'!L22+'G-2'!L22+'G-3'!L22</f>
        <v>10</v>
      </c>
      <c r="M22" s="6">
        <f t="shared" si="1"/>
        <v>475</v>
      </c>
      <c r="N22" s="3">
        <f>M19+M20+M21+M22</f>
        <v>1849.5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36" t="s">
        <v>47</v>
      </c>
      <c r="B23" s="137"/>
      <c r="C23" s="142" t="s">
        <v>50</v>
      </c>
      <c r="D23" s="143"/>
      <c r="E23" s="143"/>
      <c r="F23" s="144"/>
      <c r="G23" s="53">
        <f>MAX(G13:G19)</f>
        <v>2159.5</v>
      </c>
      <c r="H23" s="140" t="s">
        <v>48</v>
      </c>
      <c r="I23" s="141"/>
      <c r="J23" s="133" t="s">
        <v>50</v>
      </c>
      <c r="K23" s="134"/>
      <c r="L23" s="134"/>
      <c r="M23" s="135"/>
      <c r="N23" s="54">
        <f>MAX(N10:N22)</f>
        <v>1849.5</v>
      </c>
      <c r="O23" s="136" t="s">
        <v>49</v>
      </c>
      <c r="P23" s="137"/>
      <c r="Q23" s="142" t="s">
        <v>50</v>
      </c>
      <c r="R23" s="143"/>
      <c r="S23" s="143"/>
      <c r="T23" s="144"/>
      <c r="U23" s="53">
        <f>MAX(U13:U21)</f>
        <v>1968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8"/>
      <c r="B24" s="139"/>
      <c r="C24" s="52" t="s">
        <v>73</v>
      </c>
      <c r="D24" s="55"/>
      <c r="E24" s="55"/>
      <c r="F24" s="56" t="s">
        <v>65</v>
      </c>
      <c r="G24" s="57"/>
      <c r="H24" s="138"/>
      <c r="I24" s="139"/>
      <c r="J24" s="52" t="s">
        <v>73</v>
      </c>
      <c r="K24" s="55"/>
      <c r="L24" s="55"/>
      <c r="M24" s="56" t="s">
        <v>93</v>
      </c>
      <c r="N24" s="57"/>
      <c r="O24" s="138"/>
      <c r="P24" s="139"/>
      <c r="Q24" s="52" t="s">
        <v>73</v>
      </c>
      <c r="R24" s="55"/>
      <c r="S24" s="55"/>
      <c r="T24" s="56" t="s">
        <v>91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5" t="s">
        <v>51</v>
      </c>
      <c r="B26" s="145"/>
      <c r="C26" s="145"/>
      <c r="D26" s="145"/>
      <c r="E26" s="14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topLeftCell="A31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3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3" ht="18.75" x14ac:dyDescent="0.2">
      <c r="A2" s="163" t="s">
        <v>111</v>
      </c>
      <c r="B2" s="163"/>
      <c r="C2" s="163"/>
      <c r="D2" s="163"/>
      <c r="E2" s="163"/>
      <c r="F2" s="163"/>
      <c r="G2" s="163"/>
      <c r="H2" s="163"/>
      <c r="I2" s="163"/>
      <c r="J2" s="163"/>
    </row>
    <row r="3" spans="1:13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3" x14ac:dyDescent="0.2">
      <c r="A4" s="164" t="s">
        <v>112</v>
      </c>
      <c r="B4" s="164"/>
      <c r="C4" s="165" t="s">
        <v>60</v>
      </c>
      <c r="D4" s="165"/>
      <c r="E4" s="165"/>
      <c r="F4" s="77"/>
      <c r="G4" s="73"/>
      <c r="H4" s="73"/>
      <c r="I4" s="73"/>
      <c r="J4" s="73"/>
    </row>
    <row r="5" spans="1:13" x14ac:dyDescent="0.2">
      <c r="A5" s="147" t="s">
        <v>56</v>
      </c>
      <c r="B5" s="147"/>
      <c r="C5" s="166" t="str">
        <f>'G-1'!D5</f>
        <v>CALLE 61 X CARRERA 44</v>
      </c>
      <c r="D5" s="166"/>
      <c r="E5" s="166"/>
      <c r="F5" s="78"/>
      <c r="G5" s="79"/>
      <c r="H5" s="70" t="s">
        <v>53</v>
      </c>
      <c r="I5" s="167">
        <f>'G-1'!L5</f>
        <v>1160</v>
      </c>
      <c r="J5" s="167"/>
    </row>
    <row r="6" spans="1:13" x14ac:dyDescent="0.2">
      <c r="A6" s="147" t="s">
        <v>113</v>
      </c>
      <c r="B6" s="147"/>
      <c r="C6" s="168" t="s">
        <v>147</v>
      </c>
      <c r="D6" s="168"/>
      <c r="E6" s="168"/>
      <c r="F6" s="78"/>
      <c r="G6" s="79"/>
      <c r="H6" s="70" t="s">
        <v>58</v>
      </c>
      <c r="I6" s="169">
        <f>'G-1'!S6</f>
        <v>43843</v>
      </c>
      <c r="J6" s="169"/>
    </row>
    <row r="7" spans="1:13" x14ac:dyDescent="0.2">
      <c r="A7" s="80"/>
      <c r="B7" s="80"/>
      <c r="C7" s="170"/>
      <c r="D7" s="170"/>
      <c r="E7" s="170"/>
      <c r="F7" s="170"/>
      <c r="G7" s="77"/>
      <c r="H7" s="81"/>
      <c r="I7" s="82"/>
      <c r="J7" s="73"/>
    </row>
    <row r="8" spans="1:13" x14ac:dyDescent="0.2">
      <c r="A8" s="171" t="s">
        <v>114</v>
      </c>
      <c r="B8" s="173" t="s">
        <v>115</v>
      </c>
      <c r="C8" s="171" t="s">
        <v>116</v>
      </c>
      <c r="D8" s="173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75" t="s">
        <v>122</v>
      </c>
      <c r="J8" s="177" t="s">
        <v>123</v>
      </c>
    </row>
    <row r="9" spans="1:13" x14ac:dyDescent="0.2">
      <c r="A9" s="172"/>
      <c r="B9" s="174"/>
      <c r="C9" s="172"/>
      <c r="D9" s="174"/>
      <c r="E9" s="86" t="s">
        <v>52</v>
      </c>
      <c r="F9" s="87" t="s">
        <v>0</v>
      </c>
      <c r="G9" s="88" t="s">
        <v>2</v>
      </c>
      <c r="H9" s="87" t="s">
        <v>3</v>
      </c>
      <c r="I9" s="176"/>
      <c r="J9" s="178"/>
    </row>
    <row r="10" spans="1:13" x14ac:dyDescent="0.2">
      <c r="A10" s="179" t="s">
        <v>124</v>
      </c>
      <c r="B10" s="182">
        <v>1</v>
      </c>
      <c r="C10" s="89"/>
      <c r="D10" s="90" t="s">
        <v>125</v>
      </c>
      <c r="E10" s="50">
        <v>1</v>
      </c>
      <c r="F10" s="50">
        <v>1</v>
      </c>
      <c r="G10" s="50">
        <v>0</v>
      </c>
      <c r="H10" s="50">
        <v>0</v>
      </c>
      <c r="I10" s="50">
        <f>E10*0.5+F10+G10*2+H10*2.5</f>
        <v>1.5</v>
      </c>
      <c r="J10" s="91">
        <f>IF(I10=0,"0,00",I10/SUM(I10:I12)*100)</f>
        <v>4.2857142857142856</v>
      </c>
    </row>
    <row r="11" spans="1:13" x14ac:dyDescent="0.2">
      <c r="A11" s="180"/>
      <c r="B11" s="183"/>
      <c r="C11" s="89" t="s">
        <v>126</v>
      </c>
      <c r="D11" s="92" t="s">
        <v>127</v>
      </c>
      <c r="E11" s="93">
        <v>6</v>
      </c>
      <c r="F11" s="93">
        <v>28</v>
      </c>
      <c r="G11" s="93">
        <v>0</v>
      </c>
      <c r="H11" s="93">
        <v>1</v>
      </c>
      <c r="I11" s="93">
        <f t="shared" ref="I11:I45" si="0">E11*0.5+F11+G11*2+H11*2.5</f>
        <v>33.5</v>
      </c>
      <c r="J11" s="94">
        <f>IF(I11=0,"0,00",I11/SUM(I10:I12)*100)</f>
        <v>95.714285714285722</v>
      </c>
    </row>
    <row r="12" spans="1:13" x14ac:dyDescent="0.2">
      <c r="A12" s="180"/>
      <c r="B12" s="183"/>
      <c r="C12" s="95" t="s">
        <v>135</v>
      </c>
      <c r="D12" s="96" t="s">
        <v>128</v>
      </c>
      <c r="E12" s="49">
        <v>0</v>
      </c>
      <c r="F12" s="49">
        <v>0</v>
      </c>
      <c r="G12" s="49">
        <v>0</v>
      </c>
      <c r="H12" s="49">
        <v>0</v>
      </c>
      <c r="I12" s="97">
        <f t="shared" si="0"/>
        <v>0</v>
      </c>
      <c r="J12" s="98" t="str">
        <f>IF(I12=0,"0,00",I12/SUM(I10:I12)*100)</f>
        <v>0,00</v>
      </c>
    </row>
    <row r="13" spans="1:13" x14ac:dyDescent="0.2">
      <c r="A13" s="180"/>
      <c r="B13" s="183"/>
      <c r="C13" s="99"/>
      <c r="D13" s="90" t="s">
        <v>125</v>
      </c>
      <c r="E13" s="50">
        <v>1</v>
      </c>
      <c r="F13" s="50">
        <v>5</v>
      </c>
      <c r="G13" s="50">
        <v>0</v>
      </c>
      <c r="H13" s="50">
        <v>0</v>
      </c>
      <c r="I13" s="50">
        <f t="shared" si="0"/>
        <v>5.5</v>
      </c>
      <c r="J13" s="91">
        <f>IF(I13=0,"0,00",I13/SUM(I13:I15)*100)</f>
        <v>12.5</v>
      </c>
      <c r="M13" s="132"/>
    </row>
    <row r="14" spans="1:13" x14ac:dyDescent="0.2">
      <c r="A14" s="180"/>
      <c r="B14" s="183"/>
      <c r="C14" s="89" t="s">
        <v>129</v>
      </c>
      <c r="D14" s="92" t="s">
        <v>127</v>
      </c>
      <c r="E14" s="93">
        <v>7</v>
      </c>
      <c r="F14" s="93">
        <v>35</v>
      </c>
      <c r="G14" s="93">
        <v>0</v>
      </c>
      <c r="H14" s="93">
        <v>0</v>
      </c>
      <c r="I14" s="93">
        <f t="shared" si="0"/>
        <v>38.5</v>
      </c>
      <c r="J14" s="94">
        <f>IF(I14=0,"0,00",I14/SUM(I13:I15)*100)</f>
        <v>87.5</v>
      </c>
    </row>
    <row r="15" spans="1:13" x14ac:dyDescent="0.2">
      <c r="A15" s="180"/>
      <c r="B15" s="183"/>
      <c r="C15" s="95" t="s">
        <v>136</v>
      </c>
      <c r="D15" s="96" t="s">
        <v>128</v>
      </c>
      <c r="E15" s="49">
        <v>0</v>
      </c>
      <c r="F15" s="49">
        <v>0</v>
      </c>
      <c r="G15" s="49">
        <v>0</v>
      </c>
      <c r="H15" s="49">
        <v>0</v>
      </c>
      <c r="I15" s="97">
        <f t="shared" si="0"/>
        <v>0</v>
      </c>
      <c r="J15" s="98" t="str">
        <f>IF(I15=0,"0,00",I15/SUM(I13:I15)*100)</f>
        <v>0,00</v>
      </c>
    </row>
    <row r="16" spans="1:13" x14ac:dyDescent="0.2">
      <c r="A16" s="180"/>
      <c r="B16" s="183"/>
      <c r="C16" s="99"/>
      <c r="D16" s="90" t="s">
        <v>125</v>
      </c>
      <c r="E16" s="50">
        <v>3</v>
      </c>
      <c r="F16" s="50">
        <v>5</v>
      </c>
      <c r="G16" s="50">
        <v>0</v>
      </c>
      <c r="H16" s="50">
        <v>0</v>
      </c>
      <c r="I16" s="50">
        <f t="shared" si="0"/>
        <v>6.5</v>
      </c>
      <c r="J16" s="91">
        <f>IF(I16=0,"0,00",I16/SUM(I16:I18)*100)</f>
        <v>9.2857142857142865</v>
      </c>
    </row>
    <row r="17" spans="1:10" x14ac:dyDescent="0.2">
      <c r="A17" s="180"/>
      <c r="B17" s="183"/>
      <c r="C17" s="89" t="s">
        <v>130</v>
      </c>
      <c r="D17" s="92" t="s">
        <v>127</v>
      </c>
      <c r="E17" s="93">
        <v>13</v>
      </c>
      <c r="F17" s="93">
        <v>55</v>
      </c>
      <c r="G17" s="93">
        <v>1</v>
      </c>
      <c r="H17" s="93">
        <v>0</v>
      </c>
      <c r="I17" s="93">
        <f t="shared" si="0"/>
        <v>63.5</v>
      </c>
      <c r="J17" s="94">
        <f>IF(I17=0,"0,00",I17/SUM(I16:I18)*100)</f>
        <v>90.714285714285708</v>
      </c>
    </row>
    <row r="18" spans="1:10" x14ac:dyDescent="0.2">
      <c r="A18" s="181"/>
      <c r="B18" s="184"/>
      <c r="C18" s="100" t="s">
        <v>137</v>
      </c>
      <c r="D18" s="96" t="s">
        <v>128</v>
      </c>
      <c r="E18" s="49">
        <v>0</v>
      </c>
      <c r="F18" s="49">
        <v>0</v>
      </c>
      <c r="G18" s="49">
        <v>0</v>
      </c>
      <c r="H18" s="49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79" t="s">
        <v>131</v>
      </c>
      <c r="B19" s="182">
        <v>1</v>
      </c>
      <c r="C19" s="101"/>
      <c r="D19" s="90" t="s">
        <v>125</v>
      </c>
      <c r="E19" s="50">
        <v>0</v>
      </c>
      <c r="F19" s="50">
        <v>0</v>
      </c>
      <c r="G19" s="50">
        <v>0</v>
      </c>
      <c r="H19" s="50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80"/>
      <c r="B20" s="183"/>
      <c r="C20" s="89" t="s">
        <v>126</v>
      </c>
      <c r="D20" s="92" t="s">
        <v>127</v>
      </c>
      <c r="E20" s="93">
        <v>40</v>
      </c>
      <c r="F20" s="93">
        <v>99</v>
      </c>
      <c r="G20" s="93">
        <v>0</v>
      </c>
      <c r="H20" s="93">
        <v>4</v>
      </c>
      <c r="I20" s="93">
        <f t="shared" si="0"/>
        <v>129</v>
      </c>
      <c r="J20" s="94">
        <f>IF(I20=0,"0,00",I20/SUM(I19:I21)*100)</f>
        <v>72.268907563025209</v>
      </c>
    </row>
    <row r="21" spans="1:10" x14ac:dyDescent="0.2">
      <c r="A21" s="180"/>
      <c r="B21" s="183"/>
      <c r="C21" s="95" t="s">
        <v>138</v>
      </c>
      <c r="D21" s="96" t="s">
        <v>128</v>
      </c>
      <c r="E21" s="49">
        <v>12</v>
      </c>
      <c r="F21" s="49">
        <v>41</v>
      </c>
      <c r="G21" s="49">
        <v>0</v>
      </c>
      <c r="H21" s="49">
        <v>1</v>
      </c>
      <c r="I21" s="97">
        <f t="shared" si="0"/>
        <v>49.5</v>
      </c>
      <c r="J21" s="98">
        <f>IF(I21=0,"0,00",I21/SUM(I19:I21)*100)</f>
        <v>27.731092436974791</v>
      </c>
    </row>
    <row r="22" spans="1:10" x14ac:dyDescent="0.2">
      <c r="A22" s="180"/>
      <c r="B22" s="183"/>
      <c r="C22" s="99"/>
      <c r="D22" s="90" t="s">
        <v>125</v>
      </c>
      <c r="E22" s="50">
        <v>0</v>
      </c>
      <c r="F22" s="50">
        <v>0</v>
      </c>
      <c r="G22" s="50">
        <v>0</v>
      </c>
      <c r="H22" s="50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80"/>
      <c r="B23" s="183"/>
      <c r="C23" s="89" t="s">
        <v>129</v>
      </c>
      <c r="D23" s="92" t="s">
        <v>127</v>
      </c>
      <c r="E23" s="93">
        <v>33</v>
      </c>
      <c r="F23" s="93">
        <v>97</v>
      </c>
      <c r="G23" s="93">
        <v>0</v>
      </c>
      <c r="H23" s="93">
        <v>3</v>
      </c>
      <c r="I23" s="93">
        <f t="shared" si="0"/>
        <v>121</v>
      </c>
      <c r="J23" s="94">
        <f>IF(I23=0,"0,00",I23/SUM(I22:I24)*100)</f>
        <v>63.684210526315788</v>
      </c>
    </row>
    <row r="24" spans="1:10" x14ac:dyDescent="0.2">
      <c r="A24" s="180"/>
      <c r="B24" s="183"/>
      <c r="C24" s="95" t="s">
        <v>139</v>
      </c>
      <c r="D24" s="96" t="s">
        <v>128</v>
      </c>
      <c r="E24" s="49">
        <v>16</v>
      </c>
      <c r="F24" s="49">
        <v>56</v>
      </c>
      <c r="G24" s="49">
        <v>0</v>
      </c>
      <c r="H24" s="49">
        <v>2</v>
      </c>
      <c r="I24" s="97">
        <f t="shared" si="0"/>
        <v>69</v>
      </c>
      <c r="J24" s="98">
        <f>IF(I24=0,"0,00",I24/SUM(I22:I24)*100)</f>
        <v>36.315789473684212</v>
      </c>
    </row>
    <row r="25" spans="1:10" x14ac:dyDescent="0.2">
      <c r="A25" s="180"/>
      <c r="B25" s="183"/>
      <c r="C25" s="99"/>
      <c r="D25" s="90" t="s">
        <v>125</v>
      </c>
      <c r="E25" s="50">
        <v>0</v>
      </c>
      <c r="F25" s="50">
        <v>0</v>
      </c>
      <c r="G25" s="50">
        <v>0</v>
      </c>
      <c r="H25" s="50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80"/>
      <c r="B26" s="183"/>
      <c r="C26" s="89" t="s">
        <v>130</v>
      </c>
      <c r="D26" s="92" t="s">
        <v>127</v>
      </c>
      <c r="E26" s="93">
        <v>36</v>
      </c>
      <c r="F26" s="93">
        <v>107</v>
      </c>
      <c r="G26" s="93">
        <v>0</v>
      </c>
      <c r="H26" s="93">
        <v>1</v>
      </c>
      <c r="I26" s="93">
        <f t="shared" si="0"/>
        <v>127.5</v>
      </c>
      <c r="J26" s="94">
        <f>IF(I26=0,"0,00",I26/SUM(I25:I27)*100)</f>
        <v>77.981651376146786</v>
      </c>
    </row>
    <row r="27" spans="1:10" x14ac:dyDescent="0.2">
      <c r="A27" s="181"/>
      <c r="B27" s="184"/>
      <c r="C27" s="100" t="s">
        <v>140</v>
      </c>
      <c r="D27" s="96" t="s">
        <v>128</v>
      </c>
      <c r="E27" s="49">
        <v>10</v>
      </c>
      <c r="F27" s="49">
        <v>31</v>
      </c>
      <c r="G27" s="49">
        <v>0</v>
      </c>
      <c r="H27" s="49">
        <v>0</v>
      </c>
      <c r="I27" s="97">
        <f t="shared" si="0"/>
        <v>36</v>
      </c>
      <c r="J27" s="98">
        <f>IF(I27=0,"0,00",I27/SUM(I25:I27)*100)</f>
        <v>22.018348623853214</v>
      </c>
    </row>
    <row r="28" spans="1:10" x14ac:dyDescent="0.2">
      <c r="A28" s="179" t="s">
        <v>132</v>
      </c>
      <c r="B28" s="182">
        <v>3</v>
      </c>
      <c r="C28" s="101"/>
      <c r="D28" s="90" t="s">
        <v>125</v>
      </c>
      <c r="E28" s="50">
        <v>3</v>
      </c>
      <c r="F28" s="50">
        <v>3</v>
      </c>
      <c r="G28" s="50">
        <v>0</v>
      </c>
      <c r="H28" s="50">
        <v>0</v>
      </c>
      <c r="I28" s="50">
        <f t="shared" si="0"/>
        <v>4.5</v>
      </c>
      <c r="J28" s="91">
        <f>IF(I28=0,"0,00",I28/SUM(I28:I30)*100)</f>
        <v>0.70148090413094311</v>
      </c>
    </row>
    <row r="29" spans="1:10" x14ac:dyDescent="0.2">
      <c r="A29" s="180"/>
      <c r="B29" s="183"/>
      <c r="C29" s="89" t="s">
        <v>126</v>
      </c>
      <c r="D29" s="92" t="s">
        <v>127</v>
      </c>
      <c r="E29" s="93">
        <v>122</v>
      </c>
      <c r="F29" s="93">
        <v>467</v>
      </c>
      <c r="G29" s="93">
        <v>27</v>
      </c>
      <c r="H29" s="93">
        <v>6</v>
      </c>
      <c r="I29" s="93">
        <f t="shared" si="0"/>
        <v>597</v>
      </c>
      <c r="J29" s="94">
        <f>IF(I29=0,"0,00",I29/SUM(I28:I30)*100)</f>
        <v>93.06313328137179</v>
      </c>
    </row>
    <row r="30" spans="1:10" x14ac:dyDescent="0.2">
      <c r="A30" s="180"/>
      <c r="B30" s="183"/>
      <c r="C30" s="95" t="s">
        <v>141</v>
      </c>
      <c r="D30" s="96" t="s">
        <v>128</v>
      </c>
      <c r="E30" s="97">
        <v>12</v>
      </c>
      <c r="F30" s="97">
        <v>34</v>
      </c>
      <c r="G30" s="97">
        <v>0</v>
      </c>
      <c r="H30" s="97">
        <v>0</v>
      </c>
      <c r="I30" s="97">
        <f t="shared" si="0"/>
        <v>40</v>
      </c>
      <c r="J30" s="98">
        <f>IF(I30=0,"0,00",I30/SUM(I28:I30)*100)</f>
        <v>6.2353858144972722</v>
      </c>
    </row>
    <row r="31" spans="1:10" x14ac:dyDescent="0.2">
      <c r="A31" s="180"/>
      <c r="B31" s="183"/>
      <c r="C31" s="99"/>
      <c r="D31" s="90" t="s">
        <v>125</v>
      </c>
      <c r="E31" s="50">
        <v>2</v>
      </c>
      <c r="F31" s="50">
        <v>2</v>
      </c>
      <c r="G31" s="50">
        <v>0</v>
      </c>
      <c r="H31" s="50">
        <v>0</v>
      </c>
      <c r="I31" s="50">
        <f t="shared" si="0"/>
        <v>3</v>
      </c>
      <c r="J31" s="91">
        <f>IF(I31=0,"0,00",I31/SUM(I31:I33)*100)</f>
        <v>0.41899441340782123</v>
      </c>
    </row>
    <row r="32" spans="1:10" x14ac:dyDescent="0.2">
      <c r="A32" s="180"/>
      <c r="B32" s="183"/>
      <c r="C32" s="89" t="s">
        <v>129</v>
      </c>
      <c r="D32" s="92" t="s">
        <v>127</v>
      </c>
      <c r="E32" s="93">
        <v>160</v>
      </c>
      <c r="F32" s="93">
        <v>511</v>
      </c>
      <c r="G32" s="93">
        <v>27</v>
      </c>
      <c r="H32" s="93">
        <v>11</v>
      </c>
      <c r="I32" s="93">
        <f t="shared" si="0"/>
        <v>672.5</v>
      </c>
      <c r="J32" s="94">
        <f>IF(I32=0,"0,00",I32/SUM(I31:I33)*100)</f>
        <v>93.924581005586589</v>
      </c>
    </row>
    <row r="33" spans="1:10" x14ac:dyDescent="0.2">
      <c r="A33" s="180"/>
      <c r="B33" s="183"/>
      <c r="C33" s="95" t="s">
        <v>142</v>
      </c>
      <c r="D33" s="96" t="s">
        <v>128</v>
      </c>
      <c r="E33" s="97">
        <v>17</v>
      </c>
      <c r="F33" s="97">
        <v>32</v>
      </c>
      <c r="G33" s="97">
        <v>0</v>
      </c>
      <c r="H33" s="97">
        <v>0</v>
      </c>
      <c r="I33" s="97">
        <f t="shared" si="0"/>
        <v>40.5</v>
      </c>
      <c r="J33" s="98">
        <f>IF(I33=0,"0,00",I33/SUM(I31:I33)*100)</f>
        <v>5.6564245810055871</v>
      </c>
    </row>
    <row r="34" spans="1:10" x14ac:dyDescent="0.2">
      <c r="A34" s="180"/>
      <c r="B34" s="183"/>
      <c r="C34" s="99"/>
      <c r="D34" s="90" t="s">
        <v>125</v>
      </c>
      <c r="E34" s="50">
        <v>2</v>
      </c>
      <c r="F34" s="50">
        <v>4</v>
      </c>
      <c r="G34" s="50">
        <v>0</v>
      </c>
      <c r="H34" s="50">
        <v>0</v>
      </c>
      <c r="I34" s="50">
        <f t="shared" si="0"/>
        <v>5</v>
      </c>
      <c r="J34" s="91">
        <f>IF(I34=0,"0,00",I34/SUM(I34:I36)*100)</f>
        <v>0.80128205128205121</v>
      </c>
    </row>
    <row r="35" spans="1:10" x14ac:dyDescent="0.2">
      <c r="A35" s="180"/>
      <c r="B35" s="183"/>
      <c r="C35" s="89" t="s">
        <v>130</v>
      </c>
      <c r="D35" s="92" t="s">
        <v>127</v>
      </c>
      <c r="E35" s="93">
        <v>192</v>
      </c>
      <c r="F35" s="93">
        <v>363</v>
      </c>
      <c r="G35" s="93">
        <v>36</v>
      </c>
      <c r="H35" s="93">
        <v>6</v>
      </c>
      <c r="I35" s="93">
        <f t="shared" si="0"/>
        <v>546</v>
      </c>
      <c r="J35" s="94">
        <f>IF(I35=0,"0,00",I35/SUM(I34:I36)*100)</f>
        <v>87.5</v>
      </c>
    </row>
    <row r="36" spans="1:10" x14ac:dyDescent="0.2">
      <c r="A36" s="181"/>
      <c r="B36" s="184"/>
      <c r="C36" s="100" t="s">
        <v>143</v>
      </c>
      <c r="D36" s="96" t="s">
        <v>128</v>
      </c>
      <c r="E36" s="97">
        <v>36</v>
      </c>
      <c r="F36" s="97">
        <v>55</v>
      </c>
      <c r="G36" s="97">
        <v>0</v>
      </c>
      <c r="H36" s="97">
        <v>0</v>
      </c>
      <c r="I36" s="97">
        <f t="shared" si="0"/>
        <v>73</v>
      </c>
      <c r="J36" s="98">
        <f>IF(I36=0,"0,00",I36/SUM(I34:I36)*100)</f>
        <v>11.698717948717949</v>
      </c>
    </row>
    <row r="37" spans="1:10" x14ac:dyDescent="0.2">
      <c r="A37" s="179" t="s">
        <v>133</v>
      </c>
      <c r="B37" s="182"/>
      <c r="C37" s="101"/>
      <c r="D37" s="90" t="s">
        <v>125</v>
      </c>
      <c r="E37" s="124">
        <v>0</v>
      </c>
      <c r="F37" s="124">
        <v>0</v>
      </c>
      <c r="G37" s="124">
        <v>0</v>
      </c>
      <c r="H37" s="124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80"/>
      <c r="B38" s="183"/>
      <c r="C38" s="89" t="s">
        <v>126</v>
      </c>
      <c r="D38" s="92" t="s">
        <v>127</v>
      </c>
      <c r="E38" s="126">
        <v>0</v>
      </c>
      <c r="F38" s="126">
        <v>0</v>
      </c>
      <c r="G38" s="126">
        <v>0</v>
      </c>
      <c r="H38" s="126">
        <v>0</v>
      </c>
      <c r="I38" s="93">
        <f t="shared" si="0"/>
        <v>0</v>
      </c>
      <c r="J38" s="94" t="str">
        <f>IF(I38=0,"0,00",I38/SUM(I37:I39)*100)</f>
        <v>0,00</v>
      </c>
    </row>
    <row r="39" spans="1:10" x14ac:dyDescent="0.2">
      <c r="A39" s="180"/>
      <c r="B39" s="183"/>
      <c r="C39" s="95" t="s">
        <v>144</v>
      </c>
      <c r="D39" s="96" t="s">
        <v>128</v>
      </c>
      <c r="E39" s="125">
        <v>0</v>
      </c>
      <c r="F39" s="125">
        <v>0</v>
      </c>
      <c r="G39" s="125">
        <v>0</v>
      </c>
      <c r="H39" s="125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80"/>
      <c r="B40" s="183"/>
      <c r="C40" s="99"/>
      <c r="D40" s="90" t="s">
        <v>125</v>
      </c>
      <c r="E40" s="124">
        <v>0</v>
      </c>
      <c r="F40" s="124">
        <v>0</v>
      </c>
      <c r="G40" s="124">
        <v>0</v>
      </c>
      <c r="H40" s="124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80"/>
      <c r="B41" s="183"/>
      <c r="C41" s="89" t="s">
        <v>129</v>
      </c>
      <c r="D41" s="92" t="s">
        <v>127</v>
      </c>
      <c r="E41" s="126">
        <v>0</v>
      </c>
      <c r="F41" s="126">
        <v>0</v>
      </c>
      <c r="G41" s="126">
        <v>0</v>
      </c>
      <c r="H41" s="126">
        <v>0</v>
      </c>
      <c r="I41" s="93">
        <f t="shared" si="0"/>
        <v>0</v>
      </c>
      <c r="J41" s="94" t="str">
        <f>IF(I41=0,"0,00",I41/SUM(I40:I42)*100)</f>
        <v>0,00</v>
      </c>
    </row>
    <row r="42" spans="1:10" x14ac:dyDescent="0.2">
      <c r="A42" s="180"/>
      <c r="B42" s="183"/>
      <c r="C42" s="95" t="s">
        <v>145</v>
      </c>
      <c r="D42" s="96" t="s">
        <v>128</v>
      </c>
      <c r="E42" s="125">
        <v>0</v>
      </c>
      <c r="F42" s="125">
        <v>0</v>
      </c>
      <c r="G42" s="125">
        <v>0</v>
      </c>
      <c r="H42" s="125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80"/>
      <c r="B43" s="183"/>
      <c r="C43" s="99"/>
      <c r="D43" s="90" t="s">
        <v>125</v>
      </c>
      <c r="E43" s="124">
        <v>0</v>
      </c>
      <c r="F43" s="124">
        <v>0</v>
      </c>
      <c r="G43" s="124">
        <v>0</v>
      </c>
      <c r="H43" s="124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80"/>
      <c r="B44" s="183"/>
      <c r="C44" s="89" t="s">
        <v>130</v>
      </c>
      <c r="D44" s="92" t="s">
        <v>127</v>
      </c>
      <c r="E44" s="126">
        <v>0</v>
      </c>
      <c r="F44" s="126">
        <v>0</v>
      </c>
      <c r="G44" s="126">
        <v>0</v>
      </c>
      <c r="H44" s="126">
        <v>0</v>
      </c>
      <c r="I44" s="93">
        <f t="shared" si="0"/>
        <v>0</v>
      </c>
      <c r="J44" s="94" t="str">
        <f>IF(I44=0,"0,00",I44/SUM(I43:I45)*100)</f>
        <v>0,00</v>
      </c>
    </row>
    <row r="45" spans="1:10" x14ac:dyDescent="0.2">
      <c r="A45" s="181"/>
      <c r="B45" s="184"/>
      <c r="C45" s="100" t="s">
        <v>146</v>
      </c>
      <c r="D45" s="96" t="s">
        <v>128</v>
      </c>
      <c r="E45" s="125">
        <v>0</v>
      </c>
      <c r="F45" s="125">
        <v>0</v>
      </c>
      <c r="G45" s="125">
        <v>0</v>
      </c>
      <c r="H45" s="125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AD5" sqref="AD5"/>
    </sheetView>
  </sheetViews>
  <sheetFormatPr baseColWidth="10" defaultRowHeight="12.75" x14ac:dyDescent="0.2"/>
  <cols>
    <col min="2" max="11" width="5.140625" customWidth="1"/>
    <col min="12" max="12" width="3.140625" customWidth="1"/>
    <col min="13" max="20" width="4.7109375" customWidth="1"/>
    <col min="21" max="21" width="6.5703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6" t="s">
        <v>94</v>
      </c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6" t="s">
        <v>95</v>
      </c>
      <c r="N3" s="186"/>
      <c r="O3" s="186"/>
      <c r="P3" s="186"/>
      <c r="Q3" s="186"/>
      <c r="R3" s="186"/>
      <c r="S3" s="186"/>
      <c r="T3" s="186"/>
      <c r="U3" s="186"/>
      <c r="V3" s="186"/>
      <c r="W3" s="186"/>
      <c r="X3" s="186"/>
      <c r="Y3" s="186"/>
      <c r="Z3" s="186"/>
      <c r="AA3" s="186"/>
      <c r="AB3" s="186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6" t="s">
        <v>96</v>
      </c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7" t="s">
        <v>97</v>
      </c>
      <c r="B8" s="187"/>
      <c r="C8" s="188" t="s">
        <v>98</v>
      </c>
      <c r="D8" s="188"/>
      <c r="E8" s="188"/>
      <c r="F8" s="188"/>
      <c r="G8" s="188"/>
      <c r="H8" s="188"/>
      <c r="I8" s="59"/>
      <c r="J8" s="59"/>
      <c r="K8" s="59"/>
      <c r="L8" s="187" t="s">
        <v>99</v>
      </c>
      <c r="M8" s="187"/>
      <c r="N8" s="187"/>
      <c r="O8" s="188" t="str">
        <f>'G-1'!D5</f>
        <v>CALLE 61 X CARRERA 44</v>
      </c>
      <c r="P8" s="188"/>
      <c r="Q8" s="188"/>
      <c r="R8" s="188"/>
      <c r="S8" s="188"/>
      <c r="T8" s="59"/>
      <c r="U8" s="59"/>
      <c r="V8" s="187" t="s">
        <v>100</v>
      </c>
      <c r="W8" s="187"/>
      <c r="X8" s="187"/>
      <c r="Y8" s="188">
        <v>2161</v>
      </c>
      <c r="Z8" s="188"/>
      <c r="AA8" s="188"/>
      <c r="AB8" s="59"/>
      <c r="AC8" s="59"/>
      <c r="AD8" s="59"/>
      <c r="AE8" s="59"/>
      <c r="AF8" s="59"/>
      <c r="AG8" s="59"/>
      <c r="AH8" s="187" t="s">
        <v>101</v>
      </c>
      <c r="AI8" s="187"/>
      <c r="AJ8" s="191">
        <f>'G-1'!S6</f>
        <v>43843</v>
      </c>
      <c r="AK8" s="191"/>
      <c r="AL8" s="191"/>
      <c r="AM8" s="191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5" t="s">
        <v>47</v>
      </c>
      <c r="E10" s="185"/>
      <c r="F10" s="185"/>
      <c r="G10" s="185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5" t="s">
        <v>134</v>
      </c>
      <c r="T10" s="185"/>
      <c r="U10" s="185"/>
      <c r="V10" s="185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5" t="s">
        <v>49</v>
      </c>
      <c r="AI10" s="185"/>
      <c r="AJ10" s="185"/>
      <c r="AK10" s="185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2" t="s">
        <v>103</v>
      </c>
      <c r="U12" s="192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94.5</v>
      </c>
      <c r="AV12" s="64">
        <f t="shared" si="0"/>
        <v>99.5</v>
      </c>
      <c r="AW12" s="64">
        <f t="shared" si="0"/>
        <v>102</v>
      </c>
      <c r="AX12" s="64">
        <f t="shared" si="0"/>
        <v>92</v>
      </c>
      <c r="AY12" s="64">
        <f t="shared" si="0"/>
        <v>84.5</v>
      </c>
      <c r="AZ12" s="64">
        <f t="shared" si="0"/>
        <v>80</v>
      </c>
      <c r="BA12" s="64">
        <f t="shared" si="0"/>
        <v>73.5</v>
      </c>
      <c r="BB12" s="64"/>
      <c r="BC12" s="64"/>
      <c r="BD12" s="64"/>
      <c r="BE12" s="64">
        <f t="shared" ref="BE12:BQ12" si="1">P14</f>
        <v>65</v>
      </c>
      <c r="BF12" s="64">
        <f t="shared" si="1"/>
        <v>69.5</v>
      </c>
      <c r="BG12" s="64">
        <f t="shared" si="1"/>
        <v>89.5</v>
      </c>
      <c r="BH12" s="64">
        <f t="shared" si="1"/>
        <v>91</v>
      </c>
      <c r="BI12" s="64">
        <f t="shared" si="1"/>
        <v>87</v>
      </c>
      <c r="BJ12" s="64">
        <f t="shared" si="1"/>
        <v>92</v>
      </c>
      <c r="BK12" s="64">
        <f t="shared" si="1"/>
        <v>75.5</v>
      </c>
      <c r="BL12" s="64">
        <f t="shared" si="1"/>
        <v>73.5</v>
      </c>
      <c r="BM12" s="64">
        <f t="shared" si="1"/>
        <v>71.5</v>
      </c>
      <c r="BN12" s="64">
        <f t="shared" si="1"/>
        <v>61</v>
      </c>
      <c r="BO12" s="64">
        <f t="shared" si="1"/>
        <v>63.5</v>
      </c>
      <c r="BP12" s="64">
        <f t="shared" si="1"/>
        <v>67</v>
      </c>
      <c r="BQ12" s="64">
        <f t="shared" si="1"/>
        <v>71.5</v>
      </c>
      <c r="BR12" s="64"/>
      <c r="BS12" s="64"/>
      <c r="BT12" s="64"/>
      <c r="BU12" s="64">
        <f t="shared" ref="BU12:CC12" si="2">AG14</f>
        <v>78</v>
      </c>
      <c r="BV12" s="64">
        <f t="shared" si="2"/>
        <v>82.5</v>
      </c>
      <c r="BW12" s="64">
        <f t="shared" si="2"/>
        <v>79</v>
      </c>
      <c r="BX12" s="64">
        <f t="shared" si="2"/>
        <v>98.5</v>
      </c>
      <c r="BY12" s="64">
        <f t="shared" si="2"/>
        <v>110</v>
      </c>
      <c r="BZ12" s="64">
        <f t="shared" si="2"/>
        <v>130</v>
      </c>
      <c r="CA12" s="64">
        <f t="shared" si="2"/>
        <v>154.5</v>
      </c>
      <c r="CB12" s="64">
        <f t="shared" si="2"/>
        <v>149</v>
      </c>
      <c r="CC12" s="64">
        <f t="shared" si="2"/>
        <v>151.5</v>
      </c>
    </row>
    <row r="13" spans="1:81" ht="16.5" customHeight="1" x14ac:dyDescent="0.2">
      <c r="A13" s="67" t="s">
        <v>104</v>
      </c>
      <c r="B13" s="116">
        <f>'G-1'!F10</f>
        <v>21.5</v>
      </c>
      <c r="C13" s="116">
        <f>'G-1'!F11</f>
        <v>16.5</v>
      </c>
      <c r="D13" s="116">
        <f>'G-1'!F12</f>
        <v>27.5</v>
      </c>
      <c r="E13" s="116">
        <f>'G-1'!F13</f>
        <v>29</v>
      </c>
      <c r="F13" s="116">
        <f>'G-1'!F14</f>
        <v>26.5</v>
      </c>
      <c r="G13" s="116">
        <f>'G-1'!F15</f>
        <v>19</v>
      </c>
      <c r="H13" s="116">
        <f>'G-1'!F16</f>
        <v>17.5</v>
      </c>
      <c r="I13" s="116">
        <f>'G-1'!F17</f>
        <v>21.5</v>
      </c>
      <c r="J13" s="116">
        <f>'G-1'!F18</f>
        <v>22</v>
      </c>
      <c r="K13" s="116">
        <f>'G-1'!F19</f>
        <v>12.5</v>
      </c>
      <c r="L13" s="117"/>
      <c r="M13" s="116">
        <f>'G-1'!F20</f>
        <v>10</v>
      </c>
      <c r="N13" s="116">
        <f>'G-1'!F21</f>
        <v>12.5</v>
      </c>
      <c r="O13" s="116">
        <f>'G-1'!F22</f>
        <v>19</v>
      </c>
      <c r="P13" s="116">
        <f>'G-1'!M10</f>
        <v>23.5</v>
      </c>
      <c r="Q13" s="116">
        <f>'G-1'!M11</f>
        <v>14.5</v>
      </c>
      <c r="R13" s="116">
        <f>'G-1'!M12</f>
        <v>32.5</v>
      </c>
      <c r="S13" s="116">
        <f>'G-1'!M13</f>
        <v>20.5</v>
      </c>
      <c r="T13" s="116">
        <f>'G-1'!M14</f>
        <v>19.5</v>
      </c>
      <c r="U13" s="116">
        <f>'G-1'!M15</f>
        <v>19.5</v>
      </c>
      <c r="V13" s="116">
        <f>'G-1'!M16</f>
        <v>16</v>
      </c>
      <c r="W13" s="116">
        <f>'G-1'!M17</f>
        <v>18.5</v>
      </c>
      <c r="X13" s="116">
        <f>'G-1'!M18</f>
        <v>17.5</v>
      </c>
      <c r="Y13" s="116">
        <f>'G-1'!M19</f>
        <v>9</v>
      </c>
      <c r="Z13" s="116">
        <f>'G-1'!M20</f>
        <v>18.5</v>
      </c>
      <c r="AA13" s="116">
        <f>'G-1'!M21</f>
        <v>22</v>
      </c>
      <c r="AB13" s="116">
        <f>'G-1'!M22</f>
        <v>22</v>
      </c>
      <c r="AC13" s="117"/>
      <c r="AD13" s="116">
        <f>'G-1'!T10</f>
        <v>18</v>
      </c>
      <c r="AE13" s="116">
        <f>'G-1'!T11</f>
        <v>20</v>
      </c>
      <c r="AF13" s="116">
        <f>'G-1'!T12</f>
        <v>18.5</v>
      </c>
      <c r="AG13" s="116">
        <f>'G-1'!T13</f>
        <v>21.5</v>
      </c>
      <c r="AH13" s="116">
        <f>'G-1'!T14</f>
        <v>22.5</v>
      </c>
      <c r="AI13" s="116">
        <f>'G-1'!T15</f>
        <v>16.5</v>
      </c>
      <c r="AJ13" s="116">
        <f>'G-1'!T16</f>
        <v>38</v>
      </c>
      <c r="AK13" s="116">
        <f>'G-1'!T17</f>
        <v>33</v>
      </c>
      <c r="AL13" s="116">
        <f>'G-1'!T18</f>
        <v>42.5</v>
      </c>
      <c r="AM13" s="116">
        <f>'G-1'!T19</f>
        <v>41</v>
      </c>
      <c r="AN13" s="116">
        <f>'G-1'!T20</f>
        <v>32.5</v>
      </c>
      <c r="AO13" s="116">
        <f>'G-1'!T21</f>
        <v>35.5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94.5</v>
      </c>
      <c r="F14" s="116">
        <f t="shared" ref="F14:K14" si="3">C13+D13+E13+F13</f>
        <v>99.5</v>
      </c>
      <c r="G14" s="116">
        <f t="shared" si="3"/>
        <v>102</v>
      </c>
      <c r="H14" s="116">
        <f t="shared" si="3"/>
        <v>92</v>
      </c>
      <c r="I14" s="116">
        <f t="shared" si="3"/>
        <v>84.5</v>
      </c>
      <c r="J14" s="116">
        <f t="shared" si="3"/>
        <v>80</v>
      </c>
      <c r="K14" s="116">
        <f t="shared" si="3"/>
        <v>73.5</v>
      </c>
      <c r="L14" s="117"/>
      <c r="M14" s="116"/>
      <c r="N14" s="116"/>
      <c r="O14" s="116"/>
      <c r="P14" s="116">
        <f>M13+N13+O13+P13</f>
        <v>65</v>
      </c>
      <c r="Q14" s="116">
        <f t="shared" ref="Q14:AB14" si="4">N13+O13+P13+Q13</f>
        <v>69.5</v>
      </c>
      <c r="R14" s="116">
        <f t="shared" si="4"/>
        <v>89.5</v>
      </c>
      <c r="S14" s="116">
        <f t="shared" si="4"/>
        <v>91</v>
      </c>
      <c r="T14" s="116">
        <f t="shared" si="4"/>
        <v>87</v>
      </c>
      <c r="U14" s="116">
        <f t="shared" si="4"/>
        <v>92</v>
      </c>
      <c r="V14" s="116">
        <f t="shared" si="4"/>
        <v>75.5</v>
      </c>
      <c r="W14" s="116">
        <f t="shared" si="4"/>
        <v>73.5</v>
      </c>
      <c r="X14" s="116">
        <f t="shared" si="4"/>
        <v>71.5</v>
      </c>
      <c r="Y14" s="116">
        <f t="shared" si="4"/>
        <v>61</v>
      </c>
      <c r="Z14" s="116">
        <f t="shared" si="4"/>
        <v>63.5</v>
      </c>
      <c r="AA14" s="116">
        <f t="shared" si="4"/>
        <v>67</v>
      </c>
      <c r="AB14" s="116">
        <f t="shared" si="4"/>
        <v>71.5</v>
      </c>
      <c r="AC14" s="117"/>
      <c r="AD14" s="116"/>
      <c r="AE14" s="116"/>
      <c r="AF14" s="116"/>
      <c r="AG14" s="116">
        <f>AD13+AE13+AF13+AG13</f>
        <v>78</v>
      </c>
      <c r="AH14" s="116">
        <f t="shared" ref="AH14:AO14" si="5">AE13+AF13+AG13+AH13</f>
        <v>82.5</v>
      </c>
      <c r="AI14" s="116">
        <f t="shared" si="5"/>
        <v>79</v>
      </c>
      <c r="AJ14" s="116">
        <f t="shared" si="5"/>
        <v>98.5</v>
      </c>
      <c r="AK14" s="116">
        <f t="shared" si="5"/>
        <v>110</v>
      </c>
      <c r="AL14" s="116">
        <f t="shared" si="5"/>
        <v>130</v>
      </c>
      <c r="AM14" s="116">
        <f t="shared" si="5"/>
        <v>154.5</v>
      </c>
      <c r="AN14" s="116">
        <f t="shared" si="5"/>
        <v>149</v>
      </c>
      <c r="AO14" s="116">
        <f t="shared" si="5"/>
        <v>151.5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4.2857142857142858E-2</v>
      </c>
      <c r="E15" s="119"/>
      <c r="F15" s="119" t="s">
        <v>108</v>
      </c>
      <c r="G15" s="120">
        <f>DIRECCIONALIDAD!J11/100</f>
        <v>0.95714285714285718</v>
      </c>
      <c r="H15" s="119"/>
      <c r="I15" s="119" t="s">
        <v>109</v>
      </c>
      <c r="J15" s="120">
        <f>DIRECCIONALIDAD!J12/100</f>
        <v>0</v>
      </c>
      <c r="K15" s="121"/>
      <c r="L15" s="115"/>
      <c r="M15" s="118"/>
      <c r="N15" s="119"/>
      <c r="O15" s="119" t="s">
        <v>107</v>
      </c>
      <c r="P15" s="120">
        <f>DIRECCIONALIDAD!J13/100</f>
        <v>0.125</v>
      </c>
      <c r="Q15" s="119"/>
      <c r="R15" s="119"/>
      <c r="S15" s="119"/>
      <c r="T15" s="119" t="s">
        <v>108</v>
      </c>
      <c r="U15" s="120">
        <f>DIRECCIONALIDAD!J14/100</f>
        <v>0.875</v>
      </c>
      <c r="V15" s="119"/>
      <c r="W15" s="119"/>
      <c r="X15" s="119"/>
      <c r="Y15" s="119" t="s">
        <v>109</v>
      </c>
      <c r="Z15" s="120">
        <f>DIRECCIONALIDAD!J15/100</f>
        <v>0</v>
      </c>
      <c r="AA15" s="119"/>
      <c r="AB15" s="121"/>
      <c r="AC15" s="115"/>
      <c r="AD15" s="118"/>
      <c r="AE15" s="119" t="s">
        <v>107</v>
      </c>
      <c r="AF15" s="120">
        <f>DIRECCIONALIDAD!J16/100</f>
        <v>9.285714285714286E-2</v>
      </c>
      <c r="AG15" s="119"/>
      <c r="AH15" s="119"/>
      <c r="AI15" s="119"/>
      <c r="AJ15" s="119" t="s">
        <v>108</v>
      </c>
      <c r="AK15" s="120">
        <f>DIRECCIONALIDAD!J17/100</f>
        <v>0.90714285714285703</v>
      </c>
      <c r="AL15" s="119"/>
      <c r="AM15" s="119"/>
      <c r="AN15" s="119" t="s">
        <v>109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148</v>
      </c>
      <c r="B16" s="128">
        <f>MAX(B14:K14)</f>
        <v>102</v>
      </c>
      <c r="C16" s="119" t="s">
        <v>107</v>
      </c>
      <c r="D16" s="129">
        <f>+B16*D15</f>
        <v>4.3714285714285719</v>
      </c>
      <c r="E16" s="119"/>
      <c r="F16" s="119" t="s">
        <v>108</v>
      </c>
      <c r="G16" s="129">
        <f>+B16*G15</f>
        <v>97.628571428571433</v>
      </c>
      <c r="H16" s="119"/>
      <c r="I16" s="119" t="s">
        <v>109</v>
      </c>
      <c r="J16" s="129">
        <f>+B16*J15</f>
        <v>0</v>
      </c>
      <c r="K16" s="121"/>
      <c r="L16" s="115"/>
      <c r="M16" s="128">
        <f>MAX(M14:AB14)</f>
        <v>92</v>
      </c>
      <c r="N16" s="119"/>
      <c r="O16" s="119" t="s">
        <v>107</v>
      </c>
      <c r="P16" s="130">
        <f>+M16*P15</f>
        <v>11.5</v>
      </c>
      <c r="Q16" s="119"/>
      <c r="R16" s="119"/>
      <c r="S16" s="119"/>
      <c r="T16" s="119" t="s">
        <v>108</v>
      </c>
      <c r="U16" s="130">
        <f>+M16*U15</f>
        <v>80.5</v>
      </c>
      <c r="V16" s="119"/>
      <c r="W16" s="119"/>
      <c r="X16" s="119"/>
      <c r="Y16" s="119" t="s">
        <v>109</v>
      </c>
      <c r="Z16" s="130">
        <f>+M16*Z15</f>
        <v>0</v>
      </c>
      <c r="AA16" s="119"/>
      <c r="AB16" s="121"/>
      <c r="AC16" s="115"/>
      <c r="AD16" s="128">
        <f>MAX(AD14:AO14)</f>
        <v>154.5</v>
      </c>
      <c r="AE16" s="119" t="s">
        <v>107</v>
      </c>
      <c r="AF16" s="129">
        <f>+AD16*AF15</f>
        <v>14.346428571428572</v>
      </c>
      <c r="AG16" s="119"/>
      <c r="AH16" s="119"/>
      <c r="AI16" s="119"/>
      <c r="AJ16" s="119" t="s">
        <v>108</v>
      </c>
      <c r="AK16" s="129">
        <f>+AD16*AK15</f>
        <v>140.15357142857141</v>
      </c>
      <c r="AL16" s="119"/>
      <c r="AM16" s="119"/>
      <c r="AN16" s="119" t="s">
        <v>109</v>
      </c>
      <c r="AO16" s="131">
        <f>+AD16*AO15</f>
        <v>0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9" t="s">
        <v>103</v>
      </c>
      <c r="U17" s="189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104</v>
      </c>
      <c r="B18" s="116">
        <f>'G-2'!F10</f>
        <v>160.5</v>
      </c>
      <c r="C18" s="116">
        <f>'G-2'!F11</f>
        <v>165.5</v>
      </c>
      <c r="D18" s="116">
        <f>'G-2'!F12</f>
        <v>178</v>
      </c>
      <c r="E18" s="116">
        <f>'G-2'!F13</f>
        <v>141</v>
      </c>
      <c r="F18" s="116">
        <f>'G-2'!F14</f>
        <v>130</v>
      </c>
      <c r="G18" s="116">
        <f>'G-2'!F15</f>
        <v>101</v>
      </c>
      <c r="H18" s="116">
        <f>'G-2'!F16</f>
        <v>111</v>
      </c>
      <c r="I18" s="116">
        <f>'G-2'!F17</f>
        <v>107</v>
      </c>
      <c r="J18" s="116">
        <f>'G-2'!F18</f>
        <v>98.5</v>
      </c>
      <c r="K18" s="116">
        <f>'G-2'!F19</f>
        <v>82</v>
      </c>
      <c r="L18" s="117"/>
      <c r="M18" s="116">
        <f>'G-2'!F20</f>
        <v>86</v>
      </c>
      <c r="N18" s="116">
        <f>'G-2'!F21</f>
        <v>94.5</v>
      </c>
      <c r="O18" s="116">
        <f>'G-2'!F22</f>
        <v>69</v>
      </c>
      <c r="P18" s="116">
        <f>'G-2'!M10</f>
        <v>110.5</v>
      </c>
      <c r="Q18" s="116">
        <f>'G-2'!M11</f>
        <v>79</v>
      </c>
      <c r="R18" s="116">
        <f>'G-2'!M12</f>
        <v>64.5</v>
      </c>
      <c r="S18" s="116">
        <f>'G-2'!M13</f>
        <v>78</v>
      </c>
      <c r="T18" s="116">
        <f>'G-2'!M14</f>
        <v>60.5</v>
      </c>
      <c r="U18" s="116">
        <f>'G-2'!M15</f>
        <v>69.5</v>
      </c>
      <c r="V18" s="116">
        <f>'G-2'!M16</f>
        <v>73.5</v>
      </c>
      <c r="W18" s="116">
        <f>'G-2'!M17</f>
        <v>84</v>
      </c>
      <c r="X18" s="116">
        <f>'G-2'!M18</f>
        <v>95</v>
      </c>
      <c r="Y18" s="116">
        <f>'G-2'!M19</f>
        <v>93</v>
      </c>
      <c r="Z18" s="116">
        <f>'G-2'!M20</f>
        <v>75</v>
      </c>
      <c r="AA18" s="116">
        <f>'G-2'!M21</f>
        <v>85.5</v>
      </c>
      <c r="AB18" s="116">
        <f>'G-2'!M22</f>
        <v>104.5</v>
      </c>
      <c r="AC18" s="117"/>
      <c r="AD18" s="116">
        <f>'G-2'!T10</f>
        <v>76.5</v>
      </c>
      <c r="AE18" s="116">
        <f>'G-2'!T11</f>
        <v>90.5</v>
      </c>
      <c r="AF18" s="116">
        <f>'G-2'!T12</f>
        <v>101.5</v>
      </c>
      <c r="AG18" s="116">
        <f>'G-2'!T13</f>
        <v>76.5</v>
      </c>
      <c r="AH18" s="116">
        <f>'G-2'!T14</f>
        <v>75</v>
      </c>
      <c r="AI18" s="116">
        <f>'G-2'!T15</f>
        <v>81</v>
      </c>
      <c r="AJ18" s="116">
        <f>'G-2'!T16</f>
        <v>118.5</v>
      </c>
      <c r="AK18" s="116">
        <f>'G-2'!T17</f>
        <v>104.5</v>
      </c>
      <c r="AL18" s="116">
        <f>'G-2'!T18</f>
        <v>103</v>
      </c>
      <c r="AM18" s="116">
        <f>'G-2'!T19</f>
        <v>80</v>
      </c>
      <c r="AN18" s="116">
        <f>'G-2'!T20</f>
        <v>90.5</v>
      </c>
      <c r="AO18" s="116">
        <f>'G-2'!T21</f>
        <v>72</v>
      </c>
      <c r="AP18" s="68"/>
      <c r="AQ18" s="68"/>
      <c r="AR18" s="68"/>
      <c r="AS18" s="68"/>
      <c r="AT18" s="68"/>
      <c r="AU18" s="68">
        <f t="shared" ref="AU18:BA18" si="6">E19</f>
        <v>645</v>
      </c>
      <c r="AV18" s="68">
        <f t="shared" si="6"/>
        <v>614.5</v>
      </c>
      <c r="AW18" s="68">
        <f t="shared" si="6"/>
        <v>550</v>
      </c>
      <c r="AX18" s="68">
        <f t="shared" si="6"/>
        <v>483</v>
      </c>
      <c r="AY18" s="68">
        <f t="shared" si="6"/>
        <v>449</v>
      </c>
      <c r="AZ18" s="68">
        <f t="shared" si="6"/>
        <v>417.5</v>
      </c>
      <c r="BA18" s="68">
        <f t="shared" si="6"/>
        <v>398.5</v>
      </c>
      <c r="BB18" s="68"/>
      <c r="BC18" s="68"/>
      <c r="BD18" s="68"/>
      <c r="BE18" s="68">
        <f t="shared" ref="BE18:BQ18" si="7">P19</f>
        <v>360</v>
      </c>
      <c r="BF18" s="68">
        <f t="shared" si="7"/>
        <v>353</v>
      </c>
      <c r="BG18" s="68">
        <f t="shared" si="7"/>
        <v>323</v>
      </c>
      <c r="BH18" s="68">
        <f t="shared" si="7"/>
        <v>332</v>
      </c>
      <c r="BI18" s="68">
        <f t="shared" si="7"/>
        <v>282</v>
      </c>
      <c r="BJ18" s="68">
        <f t="shared" si="7"/>
        <v>272.5</v>
      </c>
      <c r="BK18" s="68">
        <f t="shared" si="7"/>
        <v>281.5</v>
      </c>
      <c r="BL18" s="68">
        <f t="shared" si="7"/>
        <v>287.5</v>
      </c>
      <c r="BM18" s="68">
        <f t="shared" si="7"/>
        <v>322</v>
      </c>
      <c r="BN18" s="68">
        <f t="shared" si="7"/>
        <v>345.5</v>
      </c>
      <c r="BO18" s="68">
        <f t="shared" si="7"/>
        <v>347</v>
      </c>
      <c r="BP18" s="68">
        <f t="shared" si="7"/>
        <v>348.5</v>
      </c>
      <c r="BQ18" s="68">
        <f t="shared" si="7"/>
        <v>358</v>
      </c>
      <c r="BR18" s="68"/>
      <c r="BS18" s="68"/>
      <c r="BT18" s="68"/>
      <c r="BU18" s="68">
        <f t="shared" ref="BU18:CC18" si="8">AG19</f>
        <v>345</v>
      </c>
      <c r="BV18" s="68">
        <f t="shared" si="8"/>
        <v>343.5</v>
      </c>
      <c r="BW18" s="68">
        <f t="shared" si="8"/>
        <v>334</v>
      </c>
      <c r="BX18" s="68">
        <f t="shared" si="8"/>
        <v>351</v>
      </c>
      <c r="BY18" s="68">
        <f t="shared" si="8"/>
        <v>379</v>
      </c>
      <c r="BZ18" s="68">
        <f t="shared" si="8"/>
        <v>407</v>
      </c>
      <c r="CA18" s="68">
        <f t="shared" si="8"/>
        <v>406</v>
      </c>
      <c r="CB18" s="68">
        <f t="shared" si="8"/>
        <v>378</v>
      </c>
      <c r="CC18" s="68">
        <f t="shared" si="8"/>
        <v>345.5</v>
      </c>
    </row>
    <row r="19" spans="1:81" ht="16.5" customHeight="1" x14ac:dyDescent="0.2">
      <c r="A19" s="67" t="s">
        <v>105</v>
      </c>
      <c r="B19" s="116"/>
      <c r="C19" s="116"/>
      <c r="D19" s="116"/>
      <c r="E19" s="116">
        <f>B18+C18+D18+E18</f>
        <v>645</v>
      </c>
      <c r="F19" s="116">
        <f t="shared" ref="F19:K19" si="9">C18+D18+E18+F18</f>
        <v>614.5</v>
      </c>
      <c r="G19" s="116">
        <f t="shared" si="9"/>
        <v>550</v>
      </c>
      <c r="H19" s="116">
        <f t="shared" si="9"/>
        <v>483</v>
      </c>
      <c r="I19" s="116">
        <f t="shared" si="9"/>
        <v>449</v>
      </c>
      <c r="J19" s="116">
        <f t="shared" si="9"/>
        <v>417.5</v>
      </c>
      <c r="K19" s="116">
        <f t="shared" si="9"/>
        <v>398.5</v>
      </c>
      <c r="L19" s="117"/>
      <c r="M19" s="116"/>
      <c r="N19" s="116"/>
      <c r="O19" s="116"/>
      <c r="P19" s="116">
        <f>M18+N18+O18+P18</f>
        <v>360</v>
      </c>
      <c r="Q19" s="116">
        <f t="shared" ref="Q19:AB19" si="10">N18+O18+P18+Q18</f>
        <v>353</v>
      </c>
      <c r="R19" s="116">
        <f t="shared" si="10"/>
        <v>323</v>
      </c>
      <c r="S19" s="116">
        <f t="shared" si="10"/>
        <v>332</v>
      </c>
      <c r="T19" s="116">
        <f t="shared" si="10"/>
        <v>282</v>
      </c>
      <c r="U19" s="116">
        <f t="shared" si="10"/>
        <v>272.5</v>
      </c>
      <c r="V19" s="116">
        <f t="shared" si="10"/>
        <v>281.5</v>
      </c>
      <c r="W19" s="116">
        <f t="shared" si="10"/>
        <v>287.5</v>
      </c>
      <c r="X19" s="116">
        <f t="shared" si="10"/>
        <v>322</v>
      </c>
      <c r="Y19" s="116">
        <f t="shared" si="10"/>
        <v>345.5</v>
      </c>
      <c r="Z19" s="116">
        <f t="shared" si="10"/>
        <v>347</v>
      </c>
      <c r="AA19" s="116">
        <f t="shared" si="10"/>
        <v>348.5</v>
      </c>
      <c r="AB19" s="116">
        <f t="shared" si="10"/>
        <v>358</v>
      </c>
      <c r="AC19" s="117"/>
      <c r="AD19" s="116"/>
      <c r="AE19" s="116"/>
      <c r="AF19" s="116"/>
      <c r="AG19" s="116">
        <f>AD18+AE18+AF18+AG18</f>
        <v>345</v>
      </c>
      <c r="AH19" s="116">
        <f t="shared" ref="AH19:AO19" si="11">AE18+AF18+AG18+AH18</f>
        <v>343.5</v>
      </c>
      <c r="AI19" s="116">
        <f t="shared" si="11"/>
        <v>334</v>
      </c>
      <c r="AJ19" s="116">
        <f t="shared" si="11"/>
        <v>351</v>
      </c>
      <c r="AK19" s="116">
        <f t="shared" si="11"/>
        <v>379</v>
      </c>
      <c r="AL19" s="116">
        <f t="shared" si="11"/>
        <v>407</v>
      </c>
      <c r="AM19" s="116">
        <f t="shared" si="11"/>
        <v>406</v>
      </c>
      <c r="AN19" s="116">
        <f t="shared" si="11"/>
        <v>378</v>
      </c>
      <c r="AO19" s="116">
        <f t="shared" si="11"/>
        <v>345.5</v>
      </c>
      <c r="AP19" s="68"/>
      <c r="AQ19" s="68"/>
      <c r="AR19" s="68"/>
      <c r="AS19" s="68"/>
      <c r="AT19" s="68"/>
      <c r="AU19" s="68">
        <f t="shared" ref="AU19:BA19" si="12">E28</f>
        <v>1420</v>
      </c>
      <c r="AV19" s="68">
        <f t="shared" si="12"/>
        <v>1415.5</v>
      </c>
      <c r="AW19" s="68">
        <f t="shared" si="12"/>
        <v>1380.5</v>
      </c>
      <c r="AX19" s="68">
        <f t="shared" si="12"/>
        <v>1390</v>
      </c>
      <c r="AY19" s="68">
        <f t="shared" si="12"/>
        <v>1401</v>
      </c>
      <c r="AZ19" s="68">
        <f t="shared" si="12"/>
        <v>1368.5</v>
      </c>
      <c r="BA19" s="68">
        <f t="shared" si="12"/>
        <v>1376</v>
      </c>
      <c r="BB19" s="68"/>
      <c r="BC19" s="68"/>
      <c r="BD19" s="68"/>
      <c r="BE19" s="68">
        <f t="shared" ref="BE19:BQ19" si="13">P28</f>
        <v>1239.5</v>
      </c>
      <c r="BF19" s="68">
        <f t="shared" si="13"/>
        <v>1300</v>
      </c>
      <c r="BG19" s="68">
        <f t="shared" si="13"/>
        <v>1311</v>
      </c>
      <c r="BH19" s="68">
        <f t="shared" si="13"/>
        <v>1305</v>
      </c>
      <c r="BI19" s="68">
        <f t="shared" si="13"/>
        <v>1298</v>
      </c>
      <c r="BJ19" s="68">
        <f t="shared" si="13"/>
        <v>1276</v>
      </c>
      <c r="BK19" s="68">
        <f t="shared" si="13"/>
        <v>1242.5</v>
      </c>
      <c r="BL19" s="68">
        <f t="shared" si="13"/>
        <v>1208</v>
      </c>
      <c r="BM19" s="68">
        <f t="shared" si="13"/>
        <v>1200.5</v>
      </c>
      <c r="BN19" s="68">
        <f t="shared" si="13"/>
        <v>1236</v>
      </c>
      <c r="BO19" s="68">
        <f t="shared" si="13"/>
        <v>1292.5</v>
      </c>
      <c r="BP19" s="68">
        <f t="shared" si="13"/>
        <v>1386</v>
      </c>
      <c r="BQ19" s="68">
        <f t="shared" si="13"/>
        <v>1420</v>
      </c>
      <c r="BR19" s="68"/>
      <c r="BS19" s="68"/>
      <c r="BT19" s="68"/>
      <c r="BU19" s="68">
        <f t="shared" ref="BU19:CC19" si="14">AG28</f>
        <v>1243</v>
      </c>
      <c r="BV19" s="68">
        <f t="shared" si="14"/>
        <v>1270</v>
      </c>
      <c r="BW19" s="68">
        <f t="shared" si="14"/>
        <v>1339</v>
      </c>
      <c r="BX19" s="68">
        <f t="shared" si="14"/>
        <v>1364.5</v>
      </c>
      <c r="BY19" s="68">
        <f t="shared" si="14"/>
        <v>1398</v>
      </c>
      <c r="BZ19" s="68">
        <f t="shared" si="14"/>
        <v>1390.5</v>
      </c>
      <c r="CA19" s="68">
        <f t="shared" si="14"/>
        <v>1407.5</v>
      </c>
      <c r="CB19" s="68">
        <f t="shared" si="14"/>
        <v>1366.5</v>
      </c>
      <c r="CC19" s="68">
        <f t="shared" si="14"/>
        <v>1334.5</v>
      </c>
    </row>
    <row r="20" spans="1:81" ht="16.5" customHeight="1" x14ac:dyDescent="0.2">
      <c r="A20" s="64" t="s">
        <v>106</v>
      </c>
      <c r="B20" s="118"/>
      <c r="C20" s="119" t="s">
        <v>107</v>
      </c>
      <c r="D20" s="120">
        <f>DIRECCIONALIDAD!J19/100</f>
        <v>0</v>
      </c>
      <c r="E20" s="119"/>
      <c r="F20" s="119" t="s">
        <v>108</v>
      </c>
      <c r="G20" s="120">
        <f>DIRECCIONALIDAD!J20/100</f>
        <v>0.72268907563025209</v>
      </c>
      <c r="H20" s="119"/>
      <c r="I20" s="119" t="s">
        <v>109</v>
      </c>
      <c r="J20" s="120">
        <f>DIRECCIONALIDAD!J21/100</f>
        <v>0.27731092436974791</v>
      </c>
      <c r="K20" s="121"/>
      <c r="L20" s="115"/>
      <c r="M20" s="118"/>
      <c r="N20" s="119"/>
      <c r="O20" s="119" t="s">
        <v>107</v>
      </c>
      <c r="P20" s="120">
        <f>DIRECCIONALIDAD!J22/100</f>
        <v>0</v>
      </c>
      <c r="Q20" s="119"/>
      <c r="R20" s="119"/>
      <c r="S20" s="119"/>
      <c r="T20" s="119" t="s">
        <v>108</v>
      </c>
      <c r="U20" s="120">
        <f>DIRECCIONALIDAD!J23/100</f>
        <v>0.63684210526315788</v>
      </c>
      <c r="V20" s="119"/>
      <c r="W20" s="119"/>
      <c r="X20" s="119"/>
      <c r="Y20" s="119" t="s">
        <v>109</v>
      </c>
      <c r="Z20" s="120">
        <f>DIRECCIONALIDAD!J24/100</f>
        <v>0.36315789473684212</v>
      </c>
      <c r="AA20" s="119"/>
      <c r="AB20" s="121"/>
      <c r="AC20" s="115"/>
      <c r="AD20" s="118"/>
      <c r="AE20" s="119" t="s">
        <v>107</v>
      </c>
      <c r="AF20" s="120">
        <f>DIRECCIONALIDAD!J25/100</f>
        <v>0</v>
      </c>
      <c r="AG20" s="119"/>
      <c r="AH20" s="119"/>
      <c r="AI20" s="119"/>
      <c r="AJ20" s="119" t="s">
        <v>108</v>
      </c>
      <c r="AK20" s="120">
        <f>DIRECCIONALIDAD!J26/100</f>
        <v>0.77981651376146788</v>
      </c>
      <c r="AL20" s="119"/>
      <c r="AM20" s="119"/>
      <c r="AN20" s="119" t="s">
        <v>109</v>
      </c>
      <c r="AO20" s="122">
        <f>DIRECCIONALIDAD!J27/100</f>
        <v>0.22018348623853215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7" t="s">
        <v>148</v>
      </c>
      <c r="B21" s="128">
        <f>MAX(B19:K19)</f>
        <v>645</v>
      </c>
      <c r="C21" s="119" t="s">
        <v>107</v>
      </c>
      <c r="D21" s="129">
        <f>+B21*D20</f>
        <v>0</v>
      </c>
      <c r="E21" s="119"/>
      <c r="F21" s="119" t="s">
        <v>108</v>
      </c>
      <c r="G21" s="129">
        <f>+B21*G20</f>
        <v>466.1344537815126</v>
      </c>
      <c r="H21" s="119"/>
      <c r="I21" s="119" t="s">
        <v>109</v>
      </c>
      <c r="J21" s="129">
        <f>+B21*J20</f>
        <v>178.8655462184874</v>
      </c>
      <c r="K21" s="121"/>
      <c r="L21" s="115"/>
      <c r="M21" s="128">
        <f>MAX(M19:AB19)</f>
        <v>360</v>
      </c>
      <c r="N21" s="119"/>
      <c r="O21" s="119" t="s">
        <v>107</v>
      </c>
      <c r="P21" s="130">
        <f>+M21*P20</f>
        <v>0</v>
      </c>
      <c r="Q21" s="119"/>
      <c r="R21" s="119"/>
      <c r="S21" s="119"/>
      <c r="T21" s="119" t="s">
        <v>108</v>
      </c>
      <c r="U21" s="130">
        <f>+M21*U20</f>
        <v>229.26315789473682</v>
      </c>
      <c r="V21" s="119"/>
      <c r="W21" s="119"/>
      <c r="X21" s="119"/>
      <c r="Y21" s="119" t="s">
        <v>109</v>
      </c>
      <c r="Z21" s="130">
        <f>+M21*Z20</f>
        <v>130.73684210526318</v>
      </c>
      <c r="AA21" s="119"/>
      <c r="AB21" s="121"/>
      <c r="AC21" s="115"/>
      <c r="AD21" s="128">
        <f>MAX(AD19:AO19)</f>
        <v>407</v>
      </c>
      <c r="AE21" s="119" t="s">
        <v>107</v>
      </c>
      <c r="AF21" s="129">
        <f>+AD21*AF20</f>
        <v>0</v>
      </c>
      <c r="AG21" s="119"/>
      <c r="AH21" s="119"/>
      <c r="AI21" s="119"/>
      <c r="AJ21" s="119" t="s">
        <v>108</v>
      </c>
      <c r="AK21" s="129">
        <f>+AD21*AK20</f>
        <v>317.38532110091745</v>
      </c>
      <c r="AL21" s="119"/>
      <c r="AM21" s="119"/>
      <c r="AN21" s="119" t="s">
        <v>109</v>
      </c>
      <c r="AO21" s="131">
        <f>+AD21*AO20</f>
        <v>89.614678899082591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9" t="s">
        <v>103</v>
      </c>
      <c r="U22" s="189"/>
      <c r="V22" s="123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E33</f>
        <v>2159.5</v>
      </c>
      <c r="AV22" s="59">
        <f t="shared" si="18"/>
        <v>2129.5</v>
      </c>
      <c r="AW22" s="59">
        <f t="shared" si="18"/>
        <v>2032.5</v>
      </c>
      <c r="AX22" s="59">
        <f t="shared" si="18"/>
        <v>1965</v>
      </c>
      <c r="AY22" s="59">
        <f t="shared" si="18"/>
        <v>1934.5</v>
      </c>
      <c r="AZ22" s="59">
        <f t="shared" si="18"/>
        <v>1866</v>
      </c>
      <c r="BA22" s="59">
        <f t="shared" si="18"/>
        <v>1848</v>
      </c>
      <c r="BB22" s="59"/>
      <c r="BC22" s="59"/>
      <c r="BD22" s="59"/>
      <c r="BE22" s="59">
        <f t="shared" ref="BE22:BQ22" si="19">P33</f>
        <v>1664.5</v>
      </c>
      <c r="BF22" s="59">
        <f t="shared" si="19"/>
        <v>1722.5</v>
      </c>
      <c r="BG22" s="59">
        <f t="shared" si="19"/>
        <v>1723.5</v>
      </c>
      <c r="BH22" s="59">
        <f t="shared" si="19"/>
        <v>1728</v>
      </c>
      <c r="BI22" s="59">
        <f t="shared" si="19"/>
        <v>1667</v>
      </c>
      <c r="BJ22" s="59">
        <f t="shared" si="19"/>
        <v>1640.5</v>
      </c>
      <c r="BK22" s="59">
        <f t="shared" si="19"/>
        <v>1599.5</v>
      </c>
      <c r="BL22" s="59">
        <f t="shared" si="19"/>
        <v>1569</v>
      </c>
      <c r="BM22" s="59">
        <f t="shared" si="19"/>
        <v>1594</v>
      </c>
      <c r="BN22" s="59">
        <f t="shared" si="19"/>
        <v>1642.5</v>
      </c>
      <c r="BO22" s="59">
        <f t="shared" si="19"/>
        <v>1703</v>
      </c>
      <c r="BP22" s="59">
        <f t="shared" si="19"/>
        <v>1801.5</v>
      </c>
      <c r="BQ22" s="59">
        <f t="shared" si="19"/>
        <v>1849.5</v>
      </c>
      <c r="BR22" s="59"/>
      <c r="BS22" s="59"/>
      <c r="BT22" s="59"/>
      <c r="BU22" s="59">
        <f t="shared" ref="BU22:CC22" si="20">AG33</f>
        <v>1666</v>
      </c>
      <c r="BV22" s="59">
        <f t="shared" si="20"/>
        <v>1696</v>
      </c>
      <c r="BW22" s="59">
        <f t="shared" si="20"/>
        <v>1752</v>
      </c>
      <c r="BX22" s="59">
        <f t="shared" si="20"/>
        <v>1814</v>
      </c>
      <c r="BY22" s="59">
        <f t="shared" si="20"/>
        <v>1887</v>
      </c>
      <c r="BZ22" s="59">
        <f t="shared" si="20"/>
        <v>1927.5</v>
      </c>
      <c r="CA22" s="59">
        <f t="shared" si="20"/>
        <v>1968</v>
      </c>
      <c r="CB22" s="59">
        <f t="shared" si="20"/>
        <v>1893.5</v>
      </c>
      <c r="CC22" s="59">
        <f t="shared" si="20"/>
        <v>1831.5</v>
      </c>
    </row>
    <row r="23" spans="1:81" ht="16.5" customHeight="1" x14ac:dyDescent="0.2">
      <c r="A23" s="67" t="s">
        <v>104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105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106</v>
      </c>
      <c r="B25" s="118"/>
      <c r="C25" s="119" t="s">
        <v>107</v>
      </c>
      <c r="D25" s="120">
        <f>DIRECCIONALIDAD!J28/100</f>
        <v>7.014809041309431E-3</v>
      </c>
      <c r="E25" s="119"/>
      <c r="F25" s="119" t="s">
        <v>108</v>
      </c>
      <c r="G25" s="120">
        <f>DIRECCIONALIDAD!J29/100</f>
        <v>0.9306313328137179</v>
      </c>
      <c r="H25" s="119"/>
      <c r="I25" s="119" t="s">
        <v>109</v>
      </c>
      <c r="J25" s="120">
        <f>DIRECCIONALIDAD!J30/100</f>
        <v>6.2353858144972719E-2</v>
      </c>
      <c r="K25" s="121"/>
      <c r="L25" s="115"/>
      <c r="M25" s="118"/>
      <c r="N25" s="119"/>
      <c r="O25" s="119" t="s">
        <v>107</v>
      </c>
      <c r="P25" s="120">
        <f>DIRECCIONALIDAD!J31/100</f>
        <v>4.1899441340782122E-3</v>
      </c>
      <c r="Q25" s="119"/>
      <c r="R25" s="119"/>
      <c r="S25" s="119"/>
      <c r="T25" s="119" t="s">
        <v>108</v>
      </c>
      <c r="U25" s="120">
        <f>DIRECCIONALIDAD!J32/100</f>
        <v>0.93924581005586594</v>
      </c>
      <c r="V25" s="119"/>
      <c r="W25" s="119"/>
      <c r="X25" s="119"/>
      <c r="Y25" s="119" t="s">
        <v>109</v>
      </c>
      <c r="Z25" s="120">
        <f>DIRECCIONALIDAD!J33/100</f>
        <v>5.6564245810055869E-2</v>
      </c>
      <c r="AA25" s="119"/>
      <c r="AB25" s="121"/>
      <c r="AC25" s="115"/>
      <c r="AD25" s="118"/>
      <c r="AE25" s="119" t="s">
        <v>107</v>
      </c>
      <c r="AF25" s="120">
        <f>DIRECCIONALIDAD!J34/100</f>
        <v>8.0128205128205121E-3</v>
      </c>
      <c r="AG25" s="119"/>
      <c r="AH25" s="119"/>
      <c r="AI25" s="119"/>
      <c r="AJ25" s="119" t="s">
        <v>108</v>
      </c>
      <c r="AK25" s="120">
        <f>DIRECCIONALIDAD!J35/100</f>
        <v>0.875</v>
      </c>
      <c r="AL25" s="119"/>
      <c r="AM25" s="119"/>
      <c r="AN25" s="119" t="s">
        <v>109</v>
      </c>
      <c r="AO25" s="122">
        <f>DIRECCIONALIDAD!J36/100</f>
        <v>0.11698717948717949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59"/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89" t="s">
        <v>103</v>
      </c>
      <c r="U26" s="189"/>
      <c r="V26" s="123">
        <v>3</v>
      </c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67" t="s">
        <v>104</v>
      </c>
      <c r="B27" s="116">
        <f>'G-3'!F10</f>
        <v>357.5</v>
      </c>
      <c r="C27" s="116">
        <f>'G-3'!F11</f>
        <v>382</v>
      </c>
      <c r="D27" s="116">
        <f>'G-3'!F12</f>
        <v>356</v>
      </c>
      <c r="E27" s="116">
        <f>'G-3'!F13</f>
        <v>324.5</v>
      </c>
      <c r="F27" s="116">
        <f>'G-3'!F14</f>
        <v>353</v>
      </c>
      <c r="G27" s="116">
        <f>'G-3'!F15</f>
        <v>347</v>
      </c>
      <c r="H27" s="116">
        <f>'G-3'!F16</f>
        <v>365.5</v>
      </c>
      <c r="I27" s="116">
        <f>'G-3'!F17</f>
        <v>335.5</v>
      </c>
      <c r="J27" s="116">
        <f>'G-3'!F18</f>
        <v>320.5</v>
      </c>
      <c r="K27" s="116">
        <f>'G-3'!F19</f>
        <v>354.5</v>
      </c>
      <c r="L27" s="117"/>
      <c r="M27" s="116">
        <f>'G-3'!F20</f>
        <v>274</v>
      </c>
      <c r="N27" s="116">
        <f>'G-3'!F21</f>
        <v>312</v>
      </c>
      <c r="O27" s="116">
        <f>'G-3'!F22</f>
        <v>324.5</v>
      </c>
      <c r="P27" s="116">
        <f>'G-3'!M10</f>
        <v>329</v>
      </c>
      <c r="Q27" s="116">
        <f>'G-3'!M11</f>
        <v>334.5</v>
      </c>
      <c r="R27" s="116">
        <f>'G-3'!M12</f>
        <v>323</v>
      </c>
      <c r="S27" s="116">
        <f>'G-3'!M13</f>
        <v>318.5</v>
      </c>
      <c r="T27" s="116">
        <f>'G-3'!M14</f>
        <v>322</v>
      </c>
      <c r="U27" s="116">
        <f>'G-3'!M15</f>
        <v>312.5</v>
      </c>
      <c r="V27" s="116">
        <f>'G-3'!M16</f>
        <v>289.5</v>
      </c>
      <c r="W27" s="116">
        <f>'G-3'!M17</f>
        <v>284</v>
      </c>
      <c r="X27" s="116">
        <f>'G-3'!M18</f>
        <v>314.5</v>
      </c>
      <c r="Y27" s="116">
        <f>'G-3'!M19</f>
        <v>348</v>
      </c>
      <c r="Z27" s="116">
        <f>'G-3'!M20</f>
        <v>346</v>
      </c>
      <c r="AA27" s="116">
        <f>'G-3'!M21</f>
        <v>377.5</v>
      </c>
      <c r="AB27" s="116">
        <f>'G-3'!M22</f>
        <v>348.5</v>
      </c>
      <c r="AC27" s="117"/>
      <c r="AD27" s="116">
        <f>'G-3'!T10</f>
        <v>306</v>
      </c>
      <c r="AE27" s="116">
        <f>'G-3'!T11</f>
        <v>289</v>
      </c>
      <c r="AF27" s="116">
        <f>'G-3'!T12</f>
        <v>325.5</v>
      </c>
      <c r="AG27" s="116">
        <f>'G-3'!T13</f>
        <v>322.5</v>
      </c>
      <c r="AH27" s="116">
        <f>'G-3'!T14</f>
        <v>333</v>
      </c>
      <c r="AI27" s="116">
        <f>'G-3'!T15</f>
        <v>358</v>
      </c>
      <c r="AJ27" s="116">
        <f>'G-3'!T16</f>
        <v>351</v>
      </c>
      <c r="AK27" s="116">
        <f>'G-3'!T17</f>
        <v>356</v>
      </c>
      <c r="AL27" s="116">
        <f>'G-3'!T18</f>
        <v>325.5</v>
      </c>
      <c r="AM27" s="116">
        <f>'G-3'!T19</f>
        <v>375</v>
      </c>
      <c r="AN27" s="116">
        <f>'G-3'!T20</f>
        <v>310</v>
      </c>
      <c r="AO27" s="116">
        <f>'G-3'!T21</f>
        <v>324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7" t="s">
        <v>105</v>
      </c>
      <c r="B28" s="116"/>
      <c r="C28" s="116"/>
      <c r="D28" s="116"/>
      <c r="E28" s="116">
        <f>B27+C27+D27+E27</f>
        <v>1420</v>
      </c>
      <c r="F28" s="116">
        <f t="shared" ref="F28:K28" si="24">C27+D27+E27+F27</f>
        <v>1415.5</v>
      </c>
      <c r="G28" s="116">
        <f t="shared" si="24"/>
        <v>1380.5</v>
      </c>
      <c r="H28" s="116">
        <f t="shared" si="24"/>
        <v>1390</v>
      </c>
      <c r="I28" s="116">
        <f t="shared" si="24"/>
        <v>1401</v>
      </c>
      <c r="J28" s="116">
        <f t="shared" si="24"/>
        <v>1368.5</v>
      </c>
      <c r="K28" s="116">
        <f t="shared" si="24"/>
        <v>1376</v>
      </c>
      <c r="L28" s="117"/>
      <c r="M28" s="116"/>
      <c r="N28" s="116"/>
      <c r="O28" s="116"/>
      <c r="P28" s="116">
        <f>M27+N27+O27+P27</f>
        <v>1239.5</v>
      </c>
      <c r="Q28" s="116">
        <f t="shared" ref="Q28:AB28" si="25">N27+O27+P27+Q27</f>
        <v>1300</v>
      </c>
      <c r="R28" s="116">
        <f t="shared" si="25"/>
        <v>1311</v>
      </c>
      <c r="S28" s="116">
        <f t="shared" si="25"/>
        <v>1305</v>
      </c>
      <c r="T28" s="116">
        <f t="shared" si="25"/>
        <v>1298</v>
      </c>
      <c r="U28" s="116">
        <f t="shared" si="25"/>
        <v>1276</v>
      </c>
      <c r="V28" s="116">
        <f t="shared" si="25"/>
        <v>1242.5</v>
      </c>
      <c r="W28" s="116">
        <f t="shared" si="25"/>
        <v>1208</v>
      </c>
      <c r="X28" s="116">
        <f t="shared" si="25"/>
        <v>1200.5</v>
      </c>
      <c r="Y28" s="116">
        <f t="shared" si="25"/>
        <v>1236</v>
      </c>
      <c r="Z28" s="116">
        <f t="shared" si="25"/>
        <v>1292.5</v>
      </c>
      <c r="AA28" s="116">
        <f t="shared" si="25"/>
        <v>1386</v>
      </c>
      <c r="AB28" s="116">
        <f t="shared" si="25"/>
        <v>1420</v>
      </c>
      <c r="AC28" s="117"/>
      <c r="AD28" s="116"/>
      <c r="AE28" s="116"/>
      <c r="AF28" s="116"/>
      <c r="AG28" s="116">
        <f>AD27+AE27+AF27+AG27</f>
        <v>1243</v>
      </c>
      <c r="AH28" s="116">
        <f t="shared" ref="AH28:AO28" si="26">AE27+AF27+AG27+AH27</f>
        <v>1270</v>
      </c>
      <c r="AI28" s="116">
        <f t="shared" si="26"/>
        <v>1339</v>
      </c>
      <c r="AJ28" s="116">
        <f t="shared" si="26"/>
        <v>1364.5</v>
      </c>
      <c r="AK28" s="116">
        <f t="shared" si="26"/>
        <v>1398</v>
      </c>
      <c r="AL28" s="116">
        <f t="shared" si="26"/>
        <v>1390.5</v>
      </c>
      <c r="AM28" s="116">
        <f t="shared" si="26"/>
        <v>1407.5</v>
      </c>
      <c r="AN28" s="116">
        <f t="shared" si="26"/>
        <v>1366.5</v>
      </c>
      <c r="AO28" s="116">
        <f t="shared" si="26"/>
        <v>1334.5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4" t="s">
        <v>106</v>
      </c>
      <c r="B29" s="118"/>
      <c r="C29" s="119" t="s">
        <v>107</v>
      </c>
      <c r="D29" s="120">
        <f>DIRECCIONALIDAD!J37/100</f>
        <v>0</v>
      </c>
      <c r="E29" s="119"/>
      <c r="F29" s="119" t="s">
        <v>108</v>
      </c>
      <c r="G29" s="120">
        <f>DIRECCIONALIDAD!J38/100</f>
        <v>0</v>
      </c>
      <c r="H29" s="119"/>
      <c r="I29" s="119" t="s">
        <v>109</v>
      </c>
      <c r="J29" s="120">
        <f>DIRECCIONALIDAD!J39/100</f>
        <v>0</v>
      </c>
      <c r="K29" s="121"/>
      <c r="L29" s="115"/>
      <c r="M29" s="118"/>
      <c r="N29" s="119"/>
      <c r="O29" s="119" t="s">
        <v>107</v>
      </c>
      <c r="P29" s="120">
        <f>DIRECCIONALIDAD!J40/100</f>
        <v>0</v>
      </c>
      <c r="Q29" s="119"/>
      <c r="R29" s="119"/>
      <c r="S29" s="119"/>
      <c r="T29" s="119" t="s">
        <v>108</v>
      </c>
      <c r="U29" s="120">
        <f>DIRECCIONALIDAD!J41/100</f>
        <v>0</v>
      </c>
      <c r="V29" s="119"/>
      <c r="W29" s="119"/>
      <c r="X29" s="119"/>
      <c r="Y29" s="119" t="s">
        <v>109</v>
      </c>
      <c r="Z29" s="120">
        <f>DIRECCIONALIDAD!J42/100</f>
        <v>0</v>
      </c>
      <c r="AA29" s="119"/>
      <c r="AB29" s="121"/>
      <c r="AC29" s="115"/>
      <c r="AD29" s="118"/>
      <c r="AE29" s="119" t="s">
        <v>107</v>
      </c>
      <c r="AF29" s="120">
        <f>DIRECCIONALIDAD!J43/100</f>
        <v>0</v>
      </c>
      <c r="AG29" s="119"/>
      <c r="AH29" s="119"/>
      <c r="AI29" s="119"/>
      <c r="AJ29" s="119" t="s">
        <v>108</v>
      </c>
      <c r="AK29" s="120">
        <f>DIRECCIONALIDAD!J44/100</f>
        <v>0</v>
      </c>
      <c r="AL29" s="119"/>
      <c r="AM29" s="119"/>
      <c r="AN29" s="119" t="s">
        <v>109</v>
      </c>
      <c r="AO29" s="122">
        <f>DIRECCIONALIDAD!J45/100</f>
        <v>0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127" t="s">
        <v>148</v>
      </c>
      <c r="B30" s="128">
        <f>MAX(B28:K28)</f>
        <v>1420</v>
      </c>
      <c r="C30" s="119" t="s">
        <v>107</v>
      </c>
      <c r="D30" s="129">
        <f>+B30*D29</f>
        <v>0</v>
      </c>
      <c r="E30" s="119"/>
      <c r="F30" s="119" t="s">
        <v>108</v>
      </c>
      <c r="G30" s="129">
        <f>+B30*G29</f>
        <v>0</v>
      </c>
      <c r="H30" s="119"/>
      <c r="I30" s="119" t="s">
        <v>109</v>
      </c>
      <c r="J30" s="129">
        <f>+B30*J29</f>
        <v>0</v>
      </c>
      <c r="K30" s="121"/>
      <c r="L30" s="115"/>
      <c r="M30" s="128">
        <f>MAX(M28:AB28)</f>
        <v>1420</v>
      </c>
      <c r="N30" s="119"/>
      <c r="O30" s="119" t="s">
        <v>107</v>
      </c>
      <c r="P30" s="130">
        <f>+M30*P29</f>
        <v>0</v>
      </c>
      <c r="Q30" s="119"/>
      <c r="R30" s="119"/>
      <c r="S30" s="119"/>
      <c r="T30" s="119" t="s">
        <v>108</v>
      </c>
      <c r="U30" s="130">
        <f>+M30*U29</f>
        <v>0</v>
      </c>
      <c r="V30" s="119"/>
      <c r="W30" s="119"/>
      <c r="X30" s="119"/>
      <c r="Y30" s="119" t="s">
        <v>109</v>
      </c>
      <c r="Z30" s="130">
        <f>+M30*Z29</f>
        <v>0</v>
      </c>
      <c r="AA30" s="119"/>
      <c r="AB30" s="121"/>
      <c r="AC30" s="115"/>
      <c r="AD30" s="128">
        <f>MAX(AD28:AO28)</f>
        <v>1407.5</v>
      </c>
      <c r="AE30" s="119" t="s">
        <v>107</v>
      </c>
      <c r="AF30" s="129">
        <f>+AD30*AF29</f>
        <v>0</v>
      </c>
      <c r="AG30" s="119"/>
      <c r="AH30" s="119"/>
      <c r="AI30" s="119"/>
      <c r="AJ30" s="119" t="s">
        <v>108</v>
      </c>
      <c r="AK30" s="129">
        <f>+AD30*AK29</f>
        <v>0</v>
      </c>
      <c r="AL30" s="119"/>
      <c r="AM30" s="119"/>
      <c r="AN30" s="119" t="s">
        <v>109</v>
      </c>
      <c r="AO30" s="131">
        <f>+AD30*AO29</f>
        <v>0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59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89" t="s">
        <v>103</v>
      </c>
      <c r="U31" s="189"/>
      <c r="V31" s="114" t="s">
        <v>110</v>
      </c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67" t="s">
        <v>104</v>
      </c>
      <c r="B32" s="116">
        <f>B13+B18+B23+B27</f>
        <v>539.5</v>
      </c>
      <c r="C32" s="116">
        <f t="shared" ref="C32:K32" si="27">C13+C18+C23+C27</f>
        <v>564</v>
      </c>
      <c r="D32" s="116">
        <f t="shared" si="27"/>
        <v>561.5</v>
      </c>
      <c r="E32" s="116">
        <f t="shared" si="27"/>
        <v>494.5</v>
      </c>
      <c r="F32" s="116">
        <f t="shared" si="27"/>
        <v>509.5</v>
      </c>
      <c r="G32" s="116">
        <f t="shared" si="27"/>
        <v>467</v>
      </c>
      <c r="H32" s="116">
        <f t="shared" si="27"/>
        <v>494</v>
      </c>
      <c r="I32" s="116">
        <f t="shared" si="27"/>
        <v>464</v>
      </c>
      <c r="J32" s="116">
        <f t="shared" si="27"/>
        <v>441</v>
      </c>
      <c r="K32" s="116">
        <f t="shared" si="27"/>
        <v>449</v>
      </c>
      <c r="L32" s="117"/>
      <c r="M32" s="116">
        <f>M13+M18+M23+M27</f>
        <v>370</v>
      </c>
      <c r="N32" s="116">
        <f t="shared" ref="N32:AB32" si="28">N13+N18+N23+N27</f>
        <v>419</v>
      </c>
      <c r="O32" s="116">
        <f t="shared" si="28"/>
        <v>412.5</v>
      </c>
      <c r="P32" s="116">
        <f t="shared" si="28"/>
        <v>463</v>
      </c>
      <c r="Q32" s="116">
        <f t="shared" si="28"/>
        <v>428</v>
      </c>
      <c r="R32" s="116">
        <f t="shared" si="28"/>
        <v>420</v>
      </c>
      <c r="S32" s="116">
        <f t="shared" si="28"/>
        <v>417</v>
      </c>
      <c r="T32" s="116">
        <f t="shared" si="28"/>
        <v>402</v>
      </c>
      <c r="U32" s="116">
        <f t="shared" si="28"/>
        <v>401.5</v>
      </c>
      <c r="V32" s="116">
        <f t="shared" si="28"/>
        <v>379</v>
      </c>
      <c r="W32" s="116">
        <f t="shared" si="28"/>
        <v>386.5</v>
      </c>
      <c r="X32" s="116">
        <f t="shared" si="28"/>
        <v>427</v>
      </c>
      <c r="Y32" s="116">
        <f t="shared" si="28"/>
        <v>450</v>
      </c>
      <c r="Z32" s="116">
        <f t="shared" si="28"/>
        <v>439.5</v>
      </c>
      <c r="AA32" s="116">
        <f t="shared" si="28"/>
        <v>485</v>
      </c>
      <c r="AB32" s="116">
        <f t="shared" si="28"/>
        <v>475</v>
      </c>
      <c r="AC32" s="117"/>
      <c r="AD32" s="116">
        <f>AD13+AD18+AD23+AD27</f>
        <v>400.5</v>
      </c>
      <c r="AE32" s="116">
        <f t="shared" ref="AE32:AO32" si="29">AE13+AE18+AE23+AE27</f>
        <v>399.5</v>
      </c>
      <c r="AF32" s="116">
        <f t="shared" si="29"/>
        <v>445.5</v>
      </c>
      <c r="AG32" s="116">
        <f t="shared" si="29"/>
        <v>420.5</v>
      </c>
      <c r="AH32" s="116">
        <f t="shared" si="29"/>
        <v>430.5</v>
      </c>
      <c r="AI32" s="116">
        <f t="shared" si="29"/>
        <v>455.5</v>
      </c>
      <c r="AJ32" s="116">
        <f t="shared" si="29"/>
        <v>507.5</v>
      </c>
      <c r="AK32" s="116">
        <f t="shared" si="29"/>
        <v>493.5</v>
      </c>
      <c r="AL32" s="116">
        <f t="shared" si="29"/>
        <v>471</v>
      </c>
      <c r="AM32" s="116">
        <f t="shared" si="29"/>
        <v>496</v>
      </c>
      <c r="AN32" s="116">
        <f t="shared" si="29"/>
        <v>433</v>
      </c>
      <c r="AO32" s="116">
        <f t="shared" si="29"/>
        <v>431.5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ht="16.5" customHeight="1" x14ac:dyDescent="0.2">
      <c r="A33" s="67" t="s">
        <v>105</v>
      </c>
      <c r="B33" s="116"/>
      <c r="C33" s="116"/>
      <c r="D33" s="116"/>
      <c r="E33" s="116">
        <f>B32+C32+D32+E32</f>
        <v>2159.5</v>
      </c>
      <c r="F33" s="116">
        <f t="shared" ref="F33:K33" si="30">C32+D32+E32+F32</f>
        <v>2129.5</v>
      </c>
      <c r="G33" s="116">
        <f t="shared" si="30"/>
        <v>2032.5</v>
      </c>
      <c r="H33" s="116">
        <f t="shared" si="30"/>
        <v>1965</v>
      </c>
      <c r="I33" s="116">
        <f t="shared" si="30"/>
        <v>1934.5</v>
      </c>
      <c r="J33" s="116">
        <f t="shared" si="30"/>
        <v>1866</v>
      </c>
      <c r="K33" s="116">
        <f t="shared" si="30"/>
        <v>1848</v>
      </c>
      <c r="L33" s="117"/>
      <c r="M33" s="116"/>
      <c r="N33" s="116"/>
      <c r="O33" s="116"/>
      <c r="P33" s="116">
        <f>M32+N32+O32+P32</f>
        <v>1664.5</v>
      </c>
      <c r="Q33" s="116">
        <f t="shared" ref="Q33:AB33" si="31">N32+O32+P32+Q32</f>
        <v>1722.5</v>
      </c>
      <c r="R33" s="116">
        <f t="shared" si="31"/>
        <v>1723.5</v>
      </c>
      <c r="S33" s="116">
        <f t="shared" si="31"/>
        <v>1728</v>
      </c>
      <c r="T33" s="116">
        <f t="shared" si="31"/>
        <v>1667</v>
      </c>
      <c r="U33" s="116">
        <f t="shared" si="31"/>
        <v>1640.5</v>
      </c>
      <c r="V33" s="116">
        <f t="shared" si="31"/>
        <v>1599.5</v>
      </c>
      <c r="W33" s="116">
        <f t="shared" si="31"/>
        <v>1569</v>
      </c>
      <c r="X33" s="116">
        <f t="shared" si="31"/>
        <v>1594</v>
      </c>
      <c r="Y33" s="116">
        <f t="shared" si="31"/>
        <v>1642.5</v>
      </c>
      <c r="Z33" s="116">
        <f t="shared" si="31"/>
        <v>1703</v>
      </c>
      <c r="AA33" s="116">
        <f t="shared" si="31"/>
        <v>1801.5</v>
      </c>
      <c r="AB33" s="116">
        <f t="shared" si="31"/>
        <v>1849.5</v>
      </c>
      <c r="AC33" s="117"/>
      <c r="AD33" s="116"/>
      <c r="AE33" s="116"/>
      <c r="AF33" s="116"/>
      <c r="AG33" s="116">
        <f>AD32+AE32+AF32+AG32</f>
        <v>1666</v>
      </c>
      <c r="AH33" s="116">
        <f t="shared" ref="AH33:AO33" si="32">AE32+AF32+AG32+AH32</f>
        <v>1696</v>
      </c>
      <c r="AI33" s="116">
        <f t="shared" si="32"/>
        <v>1752</v>
      </c>
      <c r="AJ33" s="116">
        <f t="shared" si="32"/>
        <v>1814</v>
      </c>
      <c r="AK33" s="116">
        <f t="shared" si="32"/>
        <v>1887</v>
      </c>
      <c r="AL33" s="116">
        <f t="shared" si="32"/>
        <v>1927.5</v>
      </c>
      <c r="AM33" s="116">
        <f t="shared" si="32"/>
        <v>1968</v>
      </c>
      <c r="AN33" s="116">
        <f t="shared" si="32"/>
        <v>1893.5</v>
      </c>
      <c r="AO33" s="116">
        <f t="shared" si="32"/>
        <v>1831.5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190"/>
      <c r="R35" s="190"/>
      <c r="S35" s="190"/>
      <c r="T35" s="190"/>
      <c r="U35" s="190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6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2:U22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2016-08-04T21:38:36Z</cp:lastPrinted>
  <dcterms:created xsi:type="dcterms:W3CDTF">1998-04-02T13:38:56Z</dcterms:created>
  <dcterms:modified xsi:type="dcterms:W3CDTF">2020-01-29T20:25:38Z</dcterms:modified>
</cp:coreProperties>
</file>